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7485"/>
  </bookViews>
  <sheets>
    <sheet name="GF Budg Modif#1 Function" sheetId="1" r:id="rId1"/>
  </sheets>
  <externalReferences>
    <externalReference r:id="rId2"/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G30" i="1" l="1"/>
  <c r="G33" i="1" s="1"/>
  <c r="C30" i="1"/>
  <c r="C33" i="1" s="1"/>
  <c r="C38" i="1" s="1"/>
  <c r="D37" i="1" s="1"/>
  <c r="L29" i="1"/>
  <c r="K29" i="1"/>
  <c r="J29" i="1"/>
  <c r="I29" i="1"/>
  <c r="H29" i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G25" i="1"/>
  <c r="F25" i="1"/>
  <c r="E25" i="1"/>
  <c r="D25" i="1"/>
  <c r="C25" i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L21" i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I25" i="1" s="1"/>
  <c r="H18" i="1"/>
  <c r="L17" i="1"/>
  <c r="K17" i="1"/>
  <c r="J17" i="1"/>
  <c r="J25" i="1" s="1"/>
  <c r="I17" i="1"/>
  <c r="H17" i="1"/>
  <c r="L16" i="1"/>
  <c r="L25" i="1" s="1"/>
  <c r="K16" i="1"/>
  <c r="K25" i="1" s="1"/>
  <c r="J16" i="1"/>
  <c r="I16" i="1"/>
  <c r="H16" i="1"/>
  <c r="H25" i="1" s="1"/>
  <c r="L15" i="1"/>
  <c r="L30" i="1" s="1"/>
  <c r="H15" i="1"/>
  <c r="H30" i="1" s="1"/>
  <c r="G15" i="1"/>
  <c r="F15" i="1"/>
  <c r="F30" i="1" s="1"/>
  <c r="E15" i="1"/>
  <c r="E30" i="1" s="1"/>
  <c r="E33" i="1" s="1"/>
  <c r="D15" i="1"/>
  <c r="D30" i="1" s="1"/>
  <c r="C15" i="1"/>
  <c r="L13" i="1"/>
  <c r="K13" i="1"/>
  <c r="J13" i="1"/>
  <c r="J15" i="1" s="1"/>
  <c r="J30" i="1" s="1"/>
  <c r="I13" i="1"/>
  <c r="H13" i="1"/>
  <c r="L12" i="1"/>
  <c r="K12" i="1"/>
  <c r="K15" i="1" s="1"/>
  <c r="K30" i="1" s="1"/>
  <c r="J12" i="1"/>
  <c r="I12" i="1"/>
  <c r="I15" i="1" s="1"/>
  <c r="I30" i="1" s="1"/>
  <c r="H12" i="1"/>
  <c r="G8" i="1"/>
  <c r="F8" i="1"/>
  <c r="F33" i="1" s="1"/>
  <c r="E8" i="1"/>
  <c r="D8" i="1"/>
  <c r="D33" i="1" s="1"/>
  <c r="C8" i="1"/>
  <c r="L7" i="1"/>
  <c r="K7" i="1"/>
  <c r="J7" i="1"/>
  <c r="I7" i="1"/>
  <c r="H7" i="1"/>
  <c r="L6" i="1"/>
  <c r="K6" i="1"/>
  <c r="J6" i="1"/>
  <c r="I6" i="1"/>
  <c r="H6" i="1"/>
  <c r="L5" i="1"/>
  <c r="K5" i="1"/>
  <c r="J5" i="1"/>
  <c r="I5" i="1"/>
  <c r="H5" i="1"/>
  <c r="L4" i="1"/>
  <c r="L8" i="1" s="1"/>
  <c r="L33" i="1" s="1"/>
  <c r="K4" i="1"/>
  <c r="K8" i="1" s="1"/>
  <c r="K33" i="1" s="1"/>
  <c r="J4" i="1"/>
  <c r="J8" i="1" s="1"/>
  <c r="J33" i="1" s="1"/>
  <c r="I4" i="1"/>
  <c r="I8" i="1" s="1"/>
  <c r="I33" i="1" s="1"/>
  <c r="H4" i="1"/>
  <c r="H8" i="1" s="1"/>
  <c r="H33" i="1" s="1"/>
  <c r="D38" i="1" l="1"/>
  <c r="E37" i="1" s="1"/>
  <c r="E38" i="1" s="1"/>
  <c r="F37" i="1" s="1"/>
  <c r="F38" i="1" s="1"/>
  <c r="I37" i="1" l="1"/>
  <c r="H37" i="1"/>
  <c r="H38" i="1" s="1"/>
  <c r="G37" i="1"/>
  <c r="G38" i="1" s="1"/>
  <c r="J37" i="1" l="1"/>
  <c r="J38" i="1" s="1"/>
  <c r="L37" i="1" s="1"/>
  <c r="L38" i="1" s="1"/>
  <c r="I38" i="1"/>
  <c r="K37" i="1" s="1"/>
  <c r="K38" i="1" s="1"/>
</calcChain>
</file>

<file path=xl/sharedStrings.xml><?xml version="1.0" encoding="utf-8"?>
<sst xmlns="http://schemas.openxmlformats.org/spreadsheetml/2006/main" count="76" uniqueCount="68">
  <si>
    <t>Description</t>
  </si>
  <si>
    <t>FY2011-12</t>
  </si>
  <si>
    <t>FY2012-13</t>
  </si>
  <si>
    <t>FY2013-14</t>
  </si>
  <si>
    <t>FY2014-15</t>
  </si>
  <si>
    <t>FY2015-16</t>
  </si>
  <si>
    <t>FY2016-17</t>
  </si>
  <si>
    <t>REVENUES</t>
  </si>
  <si>
    <t>Audited</t>
  </si>
  <si>
    <t>Orig Budget</t>
  </si>
  <si>
    <t>Modif #1</t>
  </si>
  <si>
    <t>Modif #2</t>
  </si>
  <si>
    <t>Actuals</t>
  </si>
  <si>
    <t>Original</t>
  </si>
  <si>
    <t>10-100</t>
  </si>
  <si>
    <t xml:space="preserve">   LOCAL SOURCES</t>
  </si>
  <si>
    <t>10-300</t>
  </si>
  <si>
    <t xml:space="preserve">   STATE SOURCES</t>
  </si>
  <si>
    <t>10-400</t>
  </si>
  <si>
    <t xml:space="preserve">   FEDERAL SOURCES</t>
  </si>
  <si>
    <t>10-500/600</t>
  </si>
  <si>
    <t xml:space="preserve">   OTHER SOURCES</t>
  </si>
  <si>
    <t xml:space="preserve">        TOTAL REVENUES &amp; OTHER SOURCES</t>
  </si>
  <si>
    <t>EXPENDITURES</t>
  </si>
  <si>
    <t>11-100</t>
  </si>
  <si>
    <t>INSTRUCTION</t>
  </si>
  <si>
    <t>11-110</t>
  </si>
  <si>
    <t xml:space="preserve">     BASIC PROGRAMS</t>
  </si>
  <si>
    <t>11-120</t>
  </si>
  <si>
    <t xml:space="preserve">     ADDED NEEDS</t>
  </si>
  <si>
    <t>11-130</t>
  </si>
  <si>
    <t xml:space="preserve">     ADULT EDUCATION</t>
  </si>
  <si>
    <t xml:space="preserve">        TOTAL INSTRUCTION</t>
  </si>
  <si>
    <t>11-210</t>
  </si>
  <si>
    <t xml:space="preserve">     PUPIL SERVICES</t>
  </si>
  <si>
    <t>11-220</t>
  </si>
  <si>
    <t xml:space="preserve">     INSTRUCTIONAL STAFF</t>
  </si>
  <si>
    <t>11-230</t>
  </si>
  <si>
    <t xml:space="preserve">     GENERAL ADMINISTRATION</t>
  </si>
  <si>
    <t>11-240</t>
  </si>
  <si>
    <t xml:space="preserve">     SCHOOL ADMINISTRATION</t>
  </si>
  <si>
    <t>11-250</t>
  </si>
  <si>
    <t xml:space="preserve">     BUSINESS SERVICES</t>
  </si>
  <si>
    <t>11-260</t>
  </si>
  <si>
    <t xml:space="preserve">     OPERATION OF PLANT</t>
  </si>
  <si>
    <t>11-270</t>
  </si>
  <si>
    <t xml:space="preserve">     PUPIL TRANSPORATION</t>
  </si>
  <si>
    <t>11-280</t>
  </si>
  <si>
    <t xml:space="preserve">     CENTRAL STAFF SERVICES</t>
  </si>
  <si>
    <t>11-290</t>
  </si>
  <si>
    <t xml:space="preserve">     OTHER SUPPORTING SERVICES</t>
  </si>
  <si>
    <t xml:space="preserve">         TOTAL SUPPORTING SERVICES</t>
  </si>
  <si>
    <t>11-300</t>
  </si>
  <si>
    <t xml:space="preserve">     COMMUNITY SERVICES</t>
  </si>
  <si>
    <t>11-400</t>
  </si>
  <si>
    <t xml:space="preserve">     OUTGOING TRANSFERS &amp; OTHER TRANSACTIONS</t>
  </si>
  <si>
    <t>11-511</t>
  </si>
  <si>
    <t xml:space="preserve">     OTHER USES - DEBT SERVICE</t>
  </si>
  <si>
    <t>11-621</t>
  </si>
  <si>
    <t xml:space="preserve">     OTHER USES - INTERFUND TRANSFERS</t>
  </si>
  <si>
    <r>
      <t xml:space="preserve">        </t>
    </r>
    <r>
      <rPr>
        <b/>
        <sz val="8"/>
        <rFont val="Arial"/>
        <family val="2"/>
      </rPr>
      <t>TOTAL EXPENDITURES &amp; OTHER USES</t>
    </r>
  </si>
  <si>
    <t>EXCESS OF REVENUE AND OTHER SOURCES OVER</t>
  </si>
  <si>
    <t>(UNDER) EXPENDITURES AND OTHER SOURCES</t>
  </si>
  <si>
    <t>OTHER FINANCING (USES)</t>
  </si>
  <si>
    <t xml:space="preserve">        PROCEEDS FROM ISSUANCE OF NOTES</t>
  </si>
  <si>
    <t xml:space="preserve">        INTERFUND TRANSFERS</t>
  </si>
  <si>
    <r>
      <t xml:space="preserve">        </t>
    </r>
    <r>
      <rPr>
        <b/>
        <sz val="8"/>
        <rFont val="Arial"/>
        <family val="2"/>
      </rPr>
      <t>FUND BALANCES - BEGINNING OF YEAR</t>
    </r>
  </si>
  <si>
    <t xml:space="preserve">        FUND BALANCES - END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</si>
</sst>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##0_);[Red]_(* \(###0\);_(* &quot;-&quot;_0_0_);_(@_)"/>
    <numFmt numFmtId="165" formatCode="_(* #,##0.0_);[Red]_(* \(#,##0.0\);_(* &quot;-&quot;_0_0_._0_);_(@_)"/>
    <numFmt numFmtId="166" formatCode="_(&quot;$&quot;* #,##0.0_);[Red]_(&quot;$&quot;* \(#,##0.0\);_(&quot;$&quot;* &quot;-&quot;_0_0_._0_);_(@_)"/>
    <numFmt numFmtId="167" formatCode="mmmm\ d\,\ yyyy"/>
    <numFmt numFmtId="168" formatCode="_(* #,##0_);_(* \(#,##0\);_(* &quot;-   &quot;_);_(@_)"/>
    <numFmt numFmtId="169" formatCode="_(&quot;$&quot;* #,##0_);_(&quot;$&quot;* \(#,##0\);_(&quot;$&quot;* &quot;-   &quot;_);_(@_)"/>
    <numFmt numFmtId="170" formatCode="_(* #,##0.0_);_(* \(#,##0.0\);_(* &quot;-   &quot;_);_(@_)"/>
    <numFmt numFmtId="171" formatCode="_(* #,##0.00_);_(* \(#,##0.00\);_(* &quot;-   &quot;_);_(@_)"/>
    <numFmt numFmtId="172" formatCode="_(* #,##0%_);[Red]_(* \(#,##0%\);_(* &quot;-&quot;_0\%_);_(@_)"/>
    <numFmt numFmtId="173" formatCode="_(* #,##0.0%_);[Red]_(* \(#,##0.0%\);_(* &quot;-&quot;_._0\%_);_(@_)"/>
    <numFmt numFmtId="174" formatCode="_(* #,##0_);[Red]_(* \(#,##0\);_(* &quot;-&quot;_0_0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2"/>
      <name val="Humanst521 BT"/>
      <family val="2"/>
    </font>
    <font>
      <sz val="11"/>
      <name val="Times New Roman"/>
      <family val="1"/>
    </font>
    <font>
      <u val="singleAccounting"/>
      <sz val="12"/>
      <name val="Humanst521 BT"/>
      <family val="2"/>
    </font>
    <font>
      <u val="doubleAccounting"/>
      <sz val="12"/>
      <name val="Humanst521 BT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 val="doubleAccounting"/>
      <sz val="12"/>
      <name val="Humanst521 BT"/>
      <family val="2"/>
    </font>
    <font>
      <u val="singleAccounting"/>
      <sz val="9"/>
      <name val="Humanst521 BT"/>
      <family val="2"/>
    </font>
    <font>
      <sz val="9"/>
      <name val="Humanst521 BT"/>
      <family val="2"/>
    </font>
    <font>
      <sz val="12"/>
      <name val="Humanst521 XBd BT"/>
      <family val="2"/>
    </font>
    <font>
      <u val="doubleAccounting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3">
    <xf numFmtId="0" fontId="0" fillId="0" borderId="0"/>
    <xf numFmtId="0" fontId="2" fillId="0" borderId="0"/>
    <xf numFmtId="49" fontId="9" fillId="0" borderId="0" applyFont="0">
      <alignment horizontal="centerContinuous" wrapText="1"/>
    </xf>
    <xf numFmtId="49" fontId="10" fillId="0" borderId="0">
      <alignment horizontal="centerContinuous" wrapText="1"/>
    </xf>
    <xf numFmtId="49" fontId="11" fillId="0" borderId="0">
      <alignment horizontal="center" wrapText="1"/>
    </xf>
    <xf numFmtId="49" fontId="11" fillId="0" borderId="0">
      <alignment horizontal="centerContinuous" wrapText="1"/>
    </xf>
    <xf numFmtId="164" fontId="2" fillId="0" borderId="0" applyFill="0" applyBorder="0">
      <alignment horizontal="center" wrapText="1"/>
    </xf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2" fillId="0" borderId="0" applyFill="0" applyBorder="0" applyAlignment="0" applyProtection="0"/>
    <xf numFmtId="167" fontId="2" fillId="0" borderId="0" applyFill="0" applyBorder="0" applyAlignment="0" applyProtection="0"/>
    <xf numFmtId="168" fontId="12" fillId="0" borderId="0">
      <alignment horizontal="left"/>
    </xf>
    <xf numFmtId="2" fontId="2" fillId="0" borderId="0" applyFill="0" applyBorder="0" applyAlignment="0" applyProtection="0"/>
    <xf numFmtId="0" fontId="2" fillId="0" borderId="0" applyFont="0" applyFill="0" applyBorder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9" fillId="0" borderId="0"/>
    <xf numFmtId="0" fontId="2" fillId="0" borderId="0"/>
    <xf numFmtId="0" fontId="1" fillId="0" borderId="0"/>
    <xf numFmtId="169" fontId="12" fillId="0" borderId="0"/>
    <xf numFmtId="169" fontId="9" fillId="0" borderId="0"/>
    <xf numFmtId="169" fontId="15" fillId="0" borderId="0"/>
    <xf numFmtId="168" fontId="9" fillId="0" borderId="0"/>
    <xf numFmtId="168" fontId="11" fillId="0" borderId="0"/>
    <xf numFmtId="170" fontId="9" fillId="0" borderId="0"/>
    <xf numFmtId="170" fontId="12" fillId="0" borderId="0"/>
    <xf numFmtId="170" fontId="11" fillId="0" borderId="0"/>
    <xf numFmtId="171" fontId="9" fillId="0" borderId="0"/>
    <xf numFmtId="171" fontId="12" fillId="0" borderId="0"/>
    <xf numFmtId="171" fontId="11" fillId="0" borderId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16" fillId="0" borderId="0">
      <alignment horizontal="left" wrapText="1"/>
    </xf>
    <xf numFmtId="49" fontId="16" fillId="0" borderId="0">
      <alignment horizontal="right" wrapText="1"/>
    </xf>
    <xf numFmtId="49" fontId="17" fillId="0" borderId="0">
      <alignment horizontal="left" indent="12"/>
    </xf>
    <xf numFmtId="49" fontId="9" fillId="0" borderId="0">
      <alignment horizontal="left" indent="2"/>
    </xf>
    <xf numFmtId="49" fontId="9" fillId="0" borderId="0">
      <alignment horizontal="left" indent="4"/>
    </xf>
    <xf numFmtId="49" fontId="9" fillId="0" borderId="0">
      <alignment horizontal="left" indent="6"/>
    </xf>
    <xf numFmtId="49" fontId="9" fillId="0" borderId="0">
      <alignment horizontal="left" indent="8"/>
    </xf>
    <xf numFmtId="49" fontId="9" fillId="0" borderId="0">
      <alignment horizontal="left"/>
    </xf>
    <xf numFmtId="49" fontId="18" fillId="0" borderId="0">
      <alignment horizontal="left" indent="4"/>
    </xf>
    <xf numFmtId="49" fontId="10" fillId="0" borderId="0" applyFont="0">
      <alignment horizontal="left" indent="10"/>
    </xf>
    <xf numFmtId="174" fontId="14" fillId="0" borderId="0" applyNumberFormat="0" applyFill="0" applyBorder="0"/>
    <xf numFmtId="174" fontId="14" fillId="0" borderId="0" applyNumberFormat="0" applyFill="0" applyBorder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174" fontId="19" fillId="0" borderId="0" applyNumberFormat="0" applyFill="0" applyBorder="0" applyAlignment="0"/>
  </cellStyleXfs>
  <cellXfs count="84">
    <xf numFmtId="0" fontId="0" fillId="0" borderId="0" xfId="0"/>
    <xf numFmtId="0" fontId="2" fillId="0" borderId="0" xfId="1" applyAlignment="1">
      <alignment horizontal="center"/>
    </xf>
    <xf numFmtId="0" fontId="2" fillId="0" borderId="0" xfId="1"/>
    <xf numFmtId="0" fontId="3" fillId="0" borderId="0" xfId="1" applyFont="1"/>
    <xf numFmtId="0" fontId="2" fillId="0" borderId="0" xfId="1" applyFill="1"/>
    <xf numFmtId="0" fontId="4" fillId="0" borderId="1" xfId="1" applyFont="1" applyBorder="1" applyAlignment="1">
      <alignment horizontal="center"/>
    </xf>
    <xf numFmtId="0" fontId="5" fillId="0" borderId="2" xfId="1" applyFont="1" applyBorder="1"/>
    <xf numFmtId="41" fontId="5" fillId="0" borderId="3" xfId="1" applyNumberFormat="1" applyFont="1" applyFill="1" applyBorder="1" applyAlignment="1">
      <alignment horizontal="center"/>
    </xf>
    <xf numFmtId="42" fontId="5" fillId="0" borderId="4" xfId="1" applyNumberFormat="1" applyFont="1" applyFill="1" applyBorder="1" applyAlignment="1">
      <alignment horizontal="center"/>
    </xf>
    <xf numFmtId="41" fontId="5" fillId="0" borderId="4" xfId="1" applyNumberFormat="1" applyFont="1" applyFill="1" applyBorder="1" applyAlignment="1">
      <alignment horizontal="center"/>
    </xf>
    <xf numFmtId="41" fontId="5" fillId="2" borderId="3" xfId="1" applyNumberFormat="1" applyFont="1" applyFill="1" applyBorder="1" applyAlignment="1">
      <alignment horizontal="center"/>
    </xf>
    <xf numFmtId="41" fontId="5" fillId="2" borderId="5" xfId="1" applyNumberFormat="1" applyFont="1" applyFill="1" applyBorder="1" applyAlignment="1">
      <alignment horizontal="center"/>
    </xf>
    <xf numFmtId="0" fontId="4" fillId="0" borderId="0" xfId="1" applyFont="1"/>
    <xf numFmtId="0" fontId="2" fillId="0" borderId="6" xfId="1" applyBorder="1" applyAlignment="1">
      <alignment horizontal="center"/>
    </xf>
    <xf numFmtId="0" fontId="5" fillId="0" borderId="7" xfId="1" applyFont="1" applyBorder="1"/>
    <xf numFmtId="17" fontId="5" fillId="0" borderId="8" xfId="1" applyNumberFormat="1" applyFont="1" applyFill="1" applyBorder="1" applyAlignment="1">
      <alignment horizontal="center"/>
    </xf>
    <xf numFmtId="42" fontId="5" fillId="0" borderId="9" xfId="1" applyNumberFormat="1" applyFont="1" applyFill="1" applyBorder="1" applyAlignment="1">
      <alignment horizontal="center"/>
    </xf>
    <xf numFmtId="17" fontId="5" fillId="0" borderId="9" xfId="1" applyNumberFormat="1" applyFont="1" applyFill="1" applyBorder="1" applyAlignment="1">
      <alignment horizontal="center"/>
    </xf>
    <xf numFmtId="17" fontId="5" fillId="2" borderId="8" xfId="1" applyNumberFormat="1" applyFont="1" applyFill="1" applyBorder="1" applyAlignment="1">
      <alignment horizontal="center"/>
    </xf>
    <xf numFmtId="17" fontId="5" fillId="2" borderId="10" xfId="1" applyNumberFormat="1" applyFont="1" applyFill="1" applyBorder="1" applyAlignment="1">
      <alignment horizontal="center"/>
    </xf>
    <xf numFmtId="0" fontId="2" fillId="0" borderId="11" xfId="1" applyBorder="1" applyAlignment="1">
      <alignment horizontal="center"/>
    </xf>
    <xf numFmtId="0" fontId="3" fillId="0" borderId="12" xfId="1" applyFont="1" applyBorder="1"/>
    <xf numFmtId="42" fontId="6" fillId="0" borderId="13" xfId="1" applyNumberFormat="1" applyFont="1" applyFill="1" applyBorder="1"/>
    <xf numFmtId="42" fontId="7" fillId="0" borderId="14" xfId="0" applyNumberFormat="1" applyFont="1" applyFill="1" applyBorder="1"/>
    <xf numFmtId="42" fontId="6" fillId="0" borderId="14" xfId="1" applyNumberFormat="1" applyFont="1" applyFill="1" applyBorder="1"/>
    <xf numFmtId="42" fontId="6" fillId="3" borderId="13" xfId="1" applyNumberFormat="1" applyFont="1" applyFill="1" applyBorder="1"/>
    <xf numFmtId="42" fontId="6" fillId="3" borderId="15" xfId="1" applyNumberFormat="1" applyFont="1" applyFill="1" applyBorder="1"/>
    <xf numFmtId="0" fontId="2" fillId="0" borderId="16" xfId="1" applyBorder="1" applyAlignment="1">
      <alignment horizontal="center"/>
    </xf>
    <xf numFmtId="0" fontId="3" fillId="0" borderId="17" xfId="1" applyFont="1" applyBorder="1"/>
    <xf numFmtId="42" fontId="6" fillId="0" borderId="18" xfId="1" applyNumberFormat="1" applyFont="1" applyFill="1" applyBorder="1"/>
    <xf numFmtId="42" fontId="7" fillId="0" borderId="19" xfId="0" applyNumberFormat="1" applyFont="1" applyFill="1" applyBorder="1"/>
    <xf numFmtId="42" fontId="6" fillId="0" borderId="19" xfId="1" applyNumberFormat="1" applyFont="1" applyFill="1" applyBorder="1"/>
    <xf numFmtId="42" fontId="6" fillId="3" borderId="18" xfId="1" applyNumberFormat="1" applyFont="1" applyFill="1" applyBorder="1"/>
    <xf numFmtId="42" fontId="6" fillId="3" borderId="20" xfId="1" applyNumberFormat="1" applyFont="1" applyFill="1" applyBorder="1"/>
    <xf numFmtId="0" fontId="3" fillId="0" borderId="21" xfId="1" applyFont="1" applyBorder="1"/>
    <xf numFmtId="42" fontId="6" fillId="0" borderId="22" xfId="1" applyNumberFormat="1" applyFont="1" applyFill="1" applyBorder="1"/>
    <xf numFmtId="42" fontId="7" fillId="0" borderId="23" xfId="0" applyNumberFormat="1" applyFont="1" applyFill="1" applyBorder="1"/>
    <xf numFmtId="42" fontId="6" fillId="0" borderId="23" xfId="1" applyNumberFormat="1" applyFont="1" applyFill="1" applyBorder="1"/>
    <xf numFmtId="42" fontId="6" fillId="3" borderId="22" xfId="1" applyNumberFormat="1" applyFont="1" applyFill="1" applyBorder="1"/>
    <xf numFmtId="42" fontId="6" fillId="3" borderId="24" xfId="1" applyNumberFormat="1" applyFont="1" applyFill="1" applyBorder="1"/>
    <xf numFmtId="0" fontId="2" fillId="0" borderId="25" xfId="1" applyBorder="1" applyAlignment="1">
      <alignment horizontal="center"/>
    </xf>
    <xf numFmtId="0" fontId="5" fillId="0" borderId="26" xfId="1" applyFont="1" applyBorder="1"/>
    <xf numFmtId="42" fontId="8" fillId="0" borderId="27" xfId="1" applyNumberFormat="1" applyFont="1" applyFill="1" applyBorder="1"/>
    <xf numFmtId="42" fontId="8" fillId="0" borderId="28" xfId="1" applyNumberFormat="1" applyFont="1" applyFill="1" applyBorder="1"/>
    <xf numFmtId="42" fontId="8" fillId="0" borderId="29" xfId="1" applyNumberFormat="1" applyFont="1" applyFill="1" applyBorder="1"/>
    <xf numFmtId="42" fontId="8" fillId="2" borderId="27" xfId="1" applyNumberFormat="1" applyFont="1" applyFill="1" applyBorder="1"/>
    <xf numFmtId="42" fontId="8" fillId="2" borderId="30" xfId="1" applyNumberFormat="1" applyFont="1" applyFill="1" applyBorder="1"/>
    <xf numFmtId="0" fontId="2" fillId="0" borderId="31" xfId="1" applyBorder="1" applyAlignment="1">
      <alignment horizontal="center"/>
    </xf>
    <xf numFmtId="0" fontId="3" fillId="0" borderId="0" xfId="1" applyFont="1" applyBorder="1"/>
    <xf numFmtId="42" fontId="6" fillId="0" borderId="27" xfId="1" applyNumberFormat="1" applyFont="1" applyFill="1" applyBorder="1"/>
    <xf numFmtId="42" fontId="7" fillId="0" borderId="29" xfId="0" applyNumberFormat="1" applyFont="1" applyFill="1" applyBorder="1"/>
    <xf numFmtId="42" fontId="6" fillId="0" borderId="29" xfId="1" applyNumberFormat="1" applyFont="1" applyFill="1" applyBorder="1"/>
    <xf numFmtId="42" fontId="6" fillId="2" borderId="27" xfId="1" applyNumberFormat="1" applyFont="1" applyFill="1" applyBorder="1"/>
    <xf numFmtId="42" fontId="6" fillId="2" borderId="30" xfId="1" applyNumberFormat="1" applyFont="1" applyFill="1" applyBorder="1"/>
    <xf numFmtId="0" fontId="5" fillId="0" borderId="28" xfId="1" applyFont="1" applyBorder="1"/>
    <xf numFmtId="0" fontId="3" fillId="0" borderId="32" xfId="1" applyFont="1" applyBorder="1"/>
    <xf numFmtId="0" fontId="2" fillId="0" borderId="33" xfId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3" fillId="0" borderId="26" xfId="1" applyFont="1" applyBorder="1"/>
    <xf numFmtId="0" fontId="2" fillId="0" borderId="34" xfId="1" applyBorder="1" applyAlignment="1">
      <alignment horizontal="center"/>
    </xf>
    <xf numFmtId="0" fontId="3" fillId="0" borderId="13" xfId="1" applyFont="1" applyBorder="1"/>
    <xf numFmtId="42" fontId="6" fillId="0" borderId="35" xfId="1" applyNumberFormat="1" applyFont="1" applyFill="1" applyBorder="1"/>
    <xf numFmtId="42" fontId="7" fillId="0" borderId="36" xfId="0" applyNumberFormat="1" applyFont="1" applyFill="1" applyBorder="1"/>
    <xf numFmtId="42" fontId="6" fillId="0" borderId="36" xfId="1" applyNumberFormat="1" applyFont="1" applyFill="1" applyBorder="1"/>
    <xf numFmtId="42" fontId="6" fillId="2" borderId="35" xfId="1" applyNumberFormat="1" applyFont="1" applyFill="1" applyBorder="1"/>
    <xf numFmtId="42" fontId="6" fillId="2" borderId="37" xfId="1" applyNumberFormat="1" applyFont="1" applyFill="1" applyBorder="1"/>
    <xf numFmtId="0" fontId="3" fillId="0" borderId="28" xfId="1" applyFont="1" applyBorder="1"/>
    <xf numFmtId="42" fontId="8" fillId="0" borderId="29" xfId="0" applyNumberFormat="1" applyFont="1" applyFill="1" applyBorder="1"/>
    <xf numFmtId="0" fontId="2" fillId="0" borderId="1" xfId="1" applyBorder="1" applyAlignment="1">
      <alignment horizontal="center"/>
    </xf>
    <xf numFmtId="42" fontId="8" fillId="0" borderId="3" xfId="1" applyNumberFormat="1" applyFont="1" applyFill="1" applyBorder="1"/>
    <xf numFmtId="42" fontId="8" fillId="0" borderId="4" xfId="0" applyNumberFormat="1" applyFont="1" applyFill="1" applyBorder="1"/>
    <xf numFmtId="42" fontId="8" fillId="0" borderId="4" xfId="1" applyNumberFormat="1" applyFont="1" applyFill="1" applyBorder="1"/>
    <xf numFmtId="42" fontId="8" fillId="2" borderId="3" xfId="1" applyNumberFormat="1" applyFont="1" applyFill="1" applyBorder="1"/>
    <xf numFmtId="42" fontId="8" fillId="2" borderId="5" xfId="1" applyNumberFormat="1" applyFont="1" applyFill="1" applyBorder="1"/>
    <xf numFmtId="0" fontId="2" fillId="0" borderId="38" xfId="1" applyBorder="1" applyAlignment="1">
      <alignment horizontal="center"/>
    </xf>
    <xf numFmtId="0" fontId="5" fillId="0" borderId="39" xfId="1" applyFont="1" applyBorder="1"/>
    <xf numFmtId="42" fontId="8" fillId="0" borderId="8" xfId="1" applyNumberFormat="1" applyFont="1" applyFill="1" applyBorder="1"/>
    <xf numFmtId="42" fontId="8" fillId="0" borderId="40" xfId="1" applyNumberFormat="1" applyFont="1" applyFill="1" applyBorder="1"/>
    <xf numFmtId="42" fontId="8" fillId="0" borderId="9" xfId="1" applyNumberFormat="1" applyFont="1" applyFill="1" applyBorder="1"/>
    <xf numFmtId="42" fontId="8" fillId="2" borderId="8" xfId="1" applyNumberFormat="1" applyFont="1" applyFill="1" applyBorder="1"/>
    <xf numFmtId="42" fontId="8" fillId="2" borderId="10" xfId="1" applyNumberFormat="1" applyFont="1" applyFill="1" applyBorder="1"/>
    <xf numFmtId="42" fontId="6" fillId="0" borderId="19" xfId="0" applyNumberFormat="1" applyFont="1" applyFill="1" applyBorder="1"/>
    <xf numFmtId="42" fontId="6" fillId="2" borderId="18" xfId="1" applyNumberFormat="1" applyFont="1" applyFill="1" applyBorder="1"/>
    <xf numFmtId="42" fontId="6" fillId="2" borderId="20" xfId="1" applyNumberFormat="1" applyFont="1" applyFill="1" applyBorder="1"/>
  </cellXfs>
  <cellStyles count="53">
    <cellStyle name="Center Across Columns" xfId="2"/>
    <cellStyle name="Center Heading across cells" xfId="3"/>
    <cellStyle name="Column Heading" xfId="4"/>
    <cellStyle name="Column Heading (across cells)" xfId="5"/>
    <cellStyle name="ColumnTop" xfId="6"/>
    <cellStyle name="Comma [1]" xfId="7"/>
    <cellStyle name="Comma 2" xfId="8"/>
    <cellStyle name="Comma0" xfId="9"/>
    <cellStyle name="Currency [1]" xfId="10"/>
    <cellStyle name="Currency 2" xfId="11"/>
    <cellStyle name="Currency0" xfId="12"/>
    <cellStyle name="Date" xfId="13"/>
    <cellStyle name="DoubleOnly" xfId="14"/>
    <cellStyle name="Fixed" xfId="15"/>
    <cellStyle name="General" xfId="16"/>
    <cellStyle name="Heading 1 2" xfId="17"/>
    <cellStyle name="Heading 1 3" xfId="18"/>
    <cellStyle name="Heading 2 2" xfId="19"/>
    <cellStyle name="Heading 2 3" xfId="20"/>
    <cellStyle name="Level 1 (Normal)" xfId="21"/>
    <cellStyle name="Normal" xfId="0" builtinId="0"/>
    <cellStyle name="Normal 2" xfId="1"/>
    <cellStyle name="Normal 2 2" xfId="22"/>
    <cellStyle name="Normal 3" xfId="23"/>
    <cellStyle name="Notes#Total" xfId="24"/>
    <cellStyle name="numbers $ (no lines)" xfId="25"/>
    <cellStyle name="numbers $ double line" xfId="26"/>
    <cellStyle name="numbers only" xfId="27"/>
    <cellStyle name="numbers single line" xfId="28"/>
    <cellStyle name="Percent (1 decimal)" xfId="29"/>
    <cellStyle name="Percent (1 decimal)dblln" xfId="30"/>
    <cellStyle name="Percent (1 decimal)singleln" xfId="31"/>
    <cellStyle name="Percent (2 decimals)" xfId="32"/>
    <cellStyle name="Percent (2 decimals)dblln" xfId="33"/>
    <cellStyle name="Percent (2 decimals)singleln" xfId="34"/>
    <cellStyle name="Percent [0]" xfId="35"/>
    <cellStyle name="Percent [1]" xfId="36"/>
    <cellStyle name="Percent 2" xfId="37"/>
    <cellStyle name="Split Words (Left Justify)" xfId="38"/>
    <cellStyle name="Split Words (Right Justify)" xfId="39"/>
    <cellStyle name="Text Column (12 indents)" xfId="40"/>
    <cellStyle name="Text Column (2 indents)" xfId="41"/>
    <cellStyle name="Text Column (4 indents)" xfId="42"/>
    <cellStyle name="Text Column (6 indents)" xfId="43"/>
    <cellStyle name="Text Column (8 indents)" xfId="44"/>
    <cellStyle name="Text Column (No indent)" xfId="45"/>
    <cellStyle name="Text Column (No indent)Bold" xfId="46"/>
    <cellStyle name="Text Column (Total)" xfId="47"/>
    <cellStyle name="Title 2" xfId="48"/>
    <cellStyle name="Title 3" xfId="49"/>
    <cellStyle name="Total 2" xfId="50"/>
    <cellStyle name="Total 3" xfId="51"/>
    <cellStyle name="Underline_Dbl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A%20FY%2016-17%20Proposed%20Budget%20Modif%20%2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ittlan/Documents/My%20Documents/My%20Documents/Tom%20White/AIA/AIA%20budgets/AIA%20FY2015-16%20budgets/AIA%20FY%2015-16%20Proposed%20Budget%20Modif%20%232%20preli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IA\AIA%20FY2015-16%20trial%20balance%20@%206-30-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IA%20FY%2016-17%20Proposed%20Budget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 Budg Original by Function"/>
      <sheetName val="Budget change narrative"/>
      <sheetName val="16-17 budget modif1 line-item 1"/>
      <sheetName val="16-17 Payroll ledger-orig1"/>
      <sheetName val="GF Budg Modif#1 Function"/>
      <sheetName val="16-17 budget modif1 line-item 2"/>
      <sheetName val="16-17 Payroll ledger-orig2"/>
      <sheetName val="GF budget 2016-17 line-item +1"/>
      <sheetName val="Payroll ledger - modif#2"/>
      <sheetName val="Payroll ledger - modif#2 (2)"/>
      <sheetName val="2015-16 Sec 31a prelim rev Jan "/>
      <sheetName val="Payroll ledger"/>
      <sheetName val="Payroll ledger - modf#1"/>
      <sheetName val="Facility R&amp;R $ YTD"/>
      <sheetName val="Facility Acq $"/>
      <sheetName val="Bond Proceeds $"/>
      <sheetName val="Facility R&amp;R Projs Bal of Year"/>
      <sheetName val="Facility R&amp;R $ Bal of Year"/>
    </sheetNames>
    <sheetDataSet>
      <sheetData sheetId="0"/>
      <sheetData sheetId="1"/>
      <sheetData sheetId="2"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56755.688000000002</v>
          </cell>
        </row>
        <row r="17">
          <cell r="G17">
            <v>0</v>
          </cell>
        </row>
        <row r="18">
          <cell r="G18">
            <v>5500</v>
          </cell>
        </row>
        <row r="19">
          <cell r="G19">
            <v>3194434.5460000001</v>
          </cell>
        </row>
        <row r="20">
          <cell r="G20">
            <v>-25000</v>
          </cell>
        </row>
        <row r="21">
          <cell r="G21">
            <v>0</v>
          </cell>
        </row>
        <row r="22">
          <cell r="G22">
            <v>0</v>
          </cell>
        </row>
        <row r="26">
          <cell r="G26">
            <v>10000</v>
          </cell>
        </row>
        <row r="27">
          <cell r="G27">
            <v>250000</v>
          </cell>
        </row>
        <row r="28">
          <cell r="G28">
            <v>37033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34264.455259716</v>
          </cell>
        </row>
        <row r="35">
          <cell r="G35">
            <v>0</v>
          </cell>
        </row>
        <row r="36">
          <cell r="G36">
            <v>0</v>
          </cell>
        </row>
        <row r="38">
          <cell r="G38">
            <v>0</v>
          </cell>
        </row>
        <row r="41">
          <cell r="G41">
            <v>333563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13684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3">
          <cell r="G53">
            <v>75670</v>
          </cell>
        </row>
        <row r="54">
          <cell r="G54">
            <v>0</v>
          </cell>
        </row>
        <row r="60">
          <cell r="G60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104">
          <cell r="G104">
            <v>707011.28725683154</v>
          </cell>
        </row>
        <row r="143">
          <cell r="G143">
            <v>224788.46581309472</v>
          </cell>
        </row>
        <row r="204">
          <cell r="G204">
            <v>0</v>
          </cell>
        </row>
        <row r="242">
          <cell r="G242">
            <v>0</v>
          </cell>
        </row>
        <row r="282">
          <cell r="G282">
            <v>0</v>
          </cell>
        </row>
        <row r="331">
          <cell r="G331">
            <v>131511</v>
          </cell>
        </row>
        <row r="412">
          <cell r="G412">
            <v>542667.99800000002</v>
          </cell>
        </row>
        <row r="427">
          <cell r="G427">
            <v>23993.256655999998</v>
          </cell>
        </row>
        <row r="478">
          <cell r="G478">
            <v>50222</v>
          </cell>
        </row>
        <row r="484">
          <cell r="G484">
            <v>2000</v>
          </cell>
        </row>
        <row r="489">
          <cell r="G489">
            <v>21000</v>
          </cell>
        </row>
        <row r="495">
          <cell r="G495">
            <v>40000</v>
          </cell>
        </row>
        <row r="535">
          <cell r="G535">
            <v>38656.413311999997</v>
          </cell>
        </row>
        <row r="539">
          <cell r="G539">
            <v>500</v>
          </cell>
        </row>
        <row r="556">
          <cell r="G556">
            <v>0</v>
          </cell>
        </row>
        <row r="642">
          <cell r="G642">
            <v>84336.95</v>
          </cell>
        </row>
        <row r="666">
          <cell r="G666">
            <v>0</v>
          </cell>
        </row>
        <row r="706">
          <cell r="G706">
            <v>14951.844999999999</v>
          </cell>
        </row>
        <row r="764">
          <cell r="G764">
            <v>0</v>
          </cell>
        </row>
        <row r="787">
          <cell r="G787">
            <v>11621.8</v>
          </cell>
        </row>
        <row r="807">
          <cell r="G807">
            <v>49000</v>
          </cell>
        </row>
        <row r="842">
          <cell r="G842">
            <v>180039.3100377915</v>
          </cell>
        </row>
        <row r="924">
          <cell r="G924">
            <v>196727.06668799999</v>
          </cell>
        </row>
        <row r="937">
          <cell r="G937">
            <v>2000</v>
          </cell>
        </row>
        <row r="971">
          <cell r="G971">
            <v>64000</v>
          </cell>
        </row>
        <row r="978">
          <cell r="G978">
            <v>0</v>
          </cell>
        </row>
        <row r="994">
          <cell r="G994">
            <v>23801.59</v>
          </cell>
        </row>
        <row r="1071">
          <cell r="G1071">
            <v>707594.39314400009</v>
          </cell>
        </row>
        <row r="1098">
          <cell r="G1098">
            <v>7442.35</v>
          </cell>
        </row>
        <row r="1125">
          <cell r="G1125">
            <v>196278.13</v>
          </cell>
        </row>
        <row r="1153">
          <cell r="G1153">
            <v>0</v>
          </cell>
        </row>
        <row r="1181">
          <cell r="G1181">
            <v>24000</v>
          </cell>
        </row>
        <row r="1219">
          <cell r="G1219">
            <v>54491.67</v>
          </cell>
        </row>
        <row r="1253">
          <cell r="G1253">
            <v>28002.845000000001</v>
          </cell>
        </row>
        <row r="1278">
          <cell r="G1278">
            <v>31850.166655999998</v>
          </cell>
        </row>
        <row r="1297">
          <cell r="G1297">
            <v>0</v>
          </cell>
        </row>
        <row r="1315">
          <cell r="G1315">
            <v>9000</v>
          </cell>
        </row>
        <row r="1348">
          <cell r="G1348">
            <v>0</v>
          </cell>
        </row>
        <row r="1365">
          <cell r="G1365">
            <v>17400</v>
          </cell>
        </row>
        <row r="1374">
          <cell r="G1374">
            <v>0</v>
          </cell>
        </row>
        <row r="1380">
          <cell r="G1380">
            <v>0</v>
          </cell>
        </row>
        <row r="1385">
          <cell r="G1385">
            <v>0</v>
          </cell>
        </row>
        <row r="1394">
          <cell r="G1394">
            <v>72500</v>
          </cell>
        </row>
        <row r="1398">
          <cell r="G1398">
            <v>0</v>
          </cell>
        </row>
        <row r="1407">
          <cell r="G1407">
            <v>420000</v>
          </cell>
        </row>
      </sheetData>
      <sheetData sheetId="3"/>
      <sheetData sheetId="4"/>
      <sheetData sheetId="5">
        <row r="18">
          <cell r="O18">
            <v>95875</v>
          </cell>
        </row>
        <row r="38">
          <cell r="O38">
            <v>3896359.55</v>
          </cell>
        </row>
        <row r="56">
          <cell r="O56">
            <v>431663.78426418419</v>
          </cell>
        </row>
        <row r="64">
          <cell r="O64">
            <v>428899</v>
          </cell>
        </row>
        <row r="104">
          <cell r="M104">
            <v>572118.49802274094</v>
          </cell>
        </row>
        <row r="143">
          <cell r="M143">
            <v>369947.87704053265</v>
          </cell>
        </row>
        <row r="204">
          <cell r="M204">
            <v>170189.2157504537</v>
          </cell>
        </row>
        <row r="282">
          <cell r="M282">
            <v>22915.879999999997</v>
          </cell>
        </row>
        <row r="331">
          <cell r="M331">
            <v>157358.88528464825</v>
          </cell>
        </row>
        <row r="412">
          <cell r="M412">
            <v>410076.15934385423</v>
          </cell>
        </row>
        <row r="427">
          <cell r="M427">
            <v>25203.502831999998</v>
          </cell>
        </row>
        <row r="478">
          <cell r="M478">
            <v>111514.91904000001</v>
          </cell>
        </row>
        <row r="484">
          <cell r="M484">
            <v>500</v>
          </cell>
        </row>
        <row r="489">
          <cell r="M489">
            <v>30000</v>
          </cell>
        </row>
        <row r="495">
          <cell r="M495">
            <v>60000</v>
          </cell>
        </row>
        <row r="535">
          <cell r="M535">
            <v>59810.503969999991</v>
          </cell>
        </row>
        <row r="539">
          <cell r="M539">
            <v>500</v>
          </cell>
        </row>
        <row r="543">
          <cell r="M543">
            <v>0</v>
          </cell>
        </row>
        <row r="556">
          <cell r="M556">
            <v>0</v>
          </cell>
        </row>
        <row r="642">
          <cell r="M642">
            <v>145350.97100000002</v>
          </cell>
        </row>
        <row r="706">
          <cell r="M706">
            <v>15635.801412500005</v>
          </cell>
        </row>
        <row r="764">
          <cell r="M764">
            <v>0</v>
          </cell>
        </row>
        <row r="787">
          <cell r="M787">
            <v>18310</v>
          </cell>
        </row>
        <row r="807">
          <cell r="M807">
            <v>21770</v>
          </cell>
        </row>
        <row r="842">
          <cell r="M842">
            <v>216040.68794202502</v>
          </cell>
        </row>
        <row r="858">
          <cell r="M858">
            <v>0</v>
          </cell>
        </row>
        <row r="924">
          <cell r="M924">
            <v>256725.54612550006</v>
          </cell>
        </row>
        <row r="937">
          <cell r="M937">
            <v>2500</v>
          </cell>
        </row>
        <row r="971">
          <cell r="M971">
            <v>68185.55</v>
          </cell>
        </row>
        <row r="978">
          <cell r="M978">
            <v>0</v>
          </cell>
        </row>
        <row r="994">
          <cell r="M994">
            <v>28934.82</v>
          </cell>
        </row>
        <row r="1071">
          <cell r="M1071">
            <v>492082.68549640337</v>
          </cell>
        </row>
        <row r="1098">
          <cell r="M1098">
            <v>42024.160000000003</v>
          </cell>
        </row>
        <row r="1125">
          <cell r="M1125">
            <v>252309.81658491382</v>
          </cell>
        </row>
        <row r="1153">
          <cell r="M1153">
            <v>0</v>
          </cell>
        </row>
        <row r="1182">
          <cell r="M1182">
            <v>50849</v>
          </cell>
        </row>
        <row r="1219">
          <cell r="M1219">
            <v>65884.327542857151</v>
          </cell>
        </row>
        <row r="1253">
          <cell r="M1253">
            <v>93148.801412500005</v>
          </cell>
        </row>
        <row r="1278">
          <cell r="M1278">
            <v>33730.162832000002</v>
          </cell>
        </row>
        <row r="1297">
          <cell r="M1297">
            <v>0</v>
          </cell>
        </row>
        <row r="1315">
          <cell r="M1315">
            <v>7525</v>
          </cell>
        </row>
        <row r="1348">
          <cell r="M1348">
            <v>0</v>
          </cell>
        </row>
        <row r="1365">
          <cell r="M1365">
            <v>15160</v>
          </cell>
        </row>
        <row r="1374">
          <cell r="M1374">
            <v>433050</v>
          </cell>
        </row>
        <row r="1380">
          <cell r="M1380">
            <v>25000</v>
          </cell>
        </row>
        <row r="1385">
          <cell r="M1385">
            <v>0</v>
          </cell>
        </row>
        <row r="1394">
          <cell r="M1394">
            <v>159534.75</v>
          </cell>
        </row>
        <row r="1398">
          <cell r="M1398">
            <v>0</v>
          </cell>
        </row>
        <row r="1407">
          <cell r="M1407">
            <v>518750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 Budg Modif#2 by Function"/>
      <sheetName val="Budget change narrative"/>
      <sheetName val="Budget change narrative "/>
      <sheetName val="GF budget 2015-16 line-item "/>
      <sheetName val="Payroll ledger - modif#2 (2)"/>
      <sheetName val="Payroll ledger - modif#2"/>
      <sheetName val="2015-16 Sec 31a prelim rev Jan "/>
      <sheetName val="Payroll ledger"/>
      <sheetName val="Payroll ledger - modf#1"/>
      <sheetName val="Facility R&amp;R $ YTD"/>
      <sheetName val="Facility Acq $"/>
      <sheetName val="Bond Proceeds $"/>
      <sheetName val="Facility R&amp;R Projs Bal of Year"/>
      <sheetName val="Facility R&amp;R $ Bal of Year"/>
      <sheetName val="GF budget 2015-16 line-item 2"/>
    </sheetNames>
    <sheetDataSet>
      <sheetData sheetId="0" refreshError="1"/>
      <sheetData sheetId="1" refreshError="1"/>
      <sheetData sheetId="2" refreshError="1"/>
      <sheetData sheetId="3"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2625</v>
          </cell>
        </row>
        <row r="16">
          <cell r="I16">
            <v>39466.720000000001</v>
          </cell>
        </row>
        <row r="17">
          <cell r="I17">
            <v>0</v>
          </cell>
        </row>
        <row r="18">
          <cell r="I18">
            <v>5806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3945.5</v>
          </cell>
        </row>
        <row r="63">
          <cell r="I63">
            <v>6497</v>
          </cell>
        </row>
        <row r="104">
          <cell r="I104">
            <v>666434.98062200879</v>
          </cell>
        </row>
        <row r="143">
          <cell r="I143">
            <v>206650.69064980294</v>
          </cell>
        </row>
        <row r="206">
          <cell r="I206">
            <v>0</v>
          </cell>
        </row>
        <row r="244">
          <cell r="I244">
            <v>0</v>
          </cell>
        </row>
        <row r="284">
          <cell r="I284">
            <v>31718.620000000003</v>
          </cell>
        </row>
        <row r="428">
          <cell r="I428">
            <v>26260.16</v>
          </cell>
        </row>
        <row r="484">
          <cell r="I484">
            <v>300</v>
          </cell>
        </row>
        <row r="489">
          <cell r="I489">
            <v>23094</v>
          </cell>
        </row>
        <row r="495">
          <cell r="I495">
            <v>46784</v>
          </cell>
        </row>
        <row r="535">
          <cell r="I535">
            <v>45049.689999999995</v>
          </cell>
        </row>
        <row r="539">
          <cell r="I539">
            <v>500</v>
          </cell>
        </row>
        <row r="556">
          <cell r="I556">
            <v>0</v>
          </cell>
        </row>
        <row r="666">
          <cell r="I666">
            <v>0</v>
          </cell>
        </row>
        <row r="705">
          <cell r="I705">
            <v>21546.560624999998</v>
          </cell>
        </row>
        <row r="786">
          <cell r="I786">
            <v>11659.85</v>
          </cell>
        </row>
        <row r="805">
          <cell r="I805">
            <v>67938.44</v>
          </cell>
        </row>
        <row r="840">
          <cell r="I840">
            <v>170489.1310792274</v>
          </cell>
        </row>
        <row r="856">
          <cell r="I856">
            <v>1000</v>
          </cell>
        </row>
        <row r="921">
          <cell r="I921">
            <v>186052.19735170735</v>
          </cell>
        </row>
        <row r="934">
          <cell r="I934">
            <v>3000</v>
          </cell>
        </row>
        <row r="968">
          <cell r="I968">
            <v>63210.55</v>
          </cell>
        </row>
        <row r="975">
          <cell r="I975">
            <v>0</v>
          </cell>
        </row>
        <row r="991">
          <cell r="I991">
            <v>25940.41</v>
          </cell>
        </row>
        <row r="1067">
          <cell r="I1067">
            <v>655343.48062499997</v>
          </cell>
        </row>
        <row r="1094">
          <cell r="I1094">
            <v>14427</v>
          </cell>
        </row>
        <row r="1121">
          <cell r="I1121">
            <v>181991.700625</v>
          </cell>
        </row>
        <row r="1149">
          <cell r="I1149">
            <v>0</v>
          </cell>
        </row>
        <row r="1177">
          <cell r="I1177">
            <v>21930.35</v>
          </cell>
        </row>
        <row r="1214">
          <cell r="I1214">
            <v>59215</v>
          </cell>
        </row>
        <row r="1248">
          <cell r="I1248">
            <v>22749.060624999998</v>
          </cell>
        </row>
        <row r="1273">
          <cell r="I1273">
            <v>34762.473294640004</v>
          </cell>
        </row>
        <row r="1292">
          <cell r="I1292">
            <v>0</v>
          </cell>
        </row>
        <row r="1310">
          <cell r="I1310">
            <v>3734.1</v>
          </cell>
        </row>
        <row r="1343">
          <cell r="I1343">
            <v>0</v>
          </cell>
        </row>
        <row r="1360">
          <cell r="I1360">
            <v>13538.91</v>
          </cell>
        </row>
        <row r="1369">
          <cell r="I1369">
            <v>75543.199999999997</v>
          </cell>
        </row>
        <row r="1375">
          <cell r="I1375">
            <v>75000</v>
          </cell>
        </row>
        <row r="1380">
          <cell r="I1380">
            <v>0</v>
          </cell>
        </row>
        <row r="1389">
          <cell r="I1389">
            <v>65250</v>
          </cell>
        </row>
        <row r="1393">
          <cell r="I1393">
            <v>0</v>
          </cell>
        </row>
        <row r="1402">
          <cell r="I1402">
            <v>410899.94</v>
          </cell>
        </row>
      </sheetData>
      <sheetData sheetId="4">
        <row r="27">
          <cell r="E27">
            <v>1500</v>
          </cell>
        </row>
      </sheetData>
      <sheetData sheetId="5">
        <row r="27">
          <cell r="D27">
            <v>386415.79524386878</v>
          </cell>
        </row>
      </sheetData>
      <sheetData sheetId="6" refreshError="1"/>
      <sheetData sheetId="7">
        <row r="64">
          <cell r="C64">
            <v>17499.96</v>
          </cell>
        </row>
      </sheetData>
      <sheetData sheetId="8">
        <row r="25">
          <cell r="D25">
            <v>461725.83199999999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9">
          <cell r="I19">
            <v>3182133.96</v>
          </cell>
        </row>
        <row r="21">
          <cell r="I21">
            <v>-209.4</v>
          </cell>
        </row>
        <row r="22">
          <cell r="I22">
            <v>0</v>
          </cell>
        </row>
        <row r="24">
          <cell r="I24">
            <v>7288</v>
          </cell>
        </row>
        <row r="26">
          <cell r="I26">
            <v>10958.2</v>
          </cell>
        </row>
        <row r="27">
          <cell r="I27">
            <v>236730.26008533337</v>
          </cell>
        </row>
        <row r="28">
          <cell r="I28">
            <v>37033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34207.51</v>
          </cell>
        </row>
        <row r="35">
          <cell r="I35">
            <v>0</v>
          </cell>
        </row>
        <row r="36">
          <cell r="I36">
            <v>0</v>
          </cell>
        </row>
        <row r="38">
          <cell r="I38">
            <v>0</v>
          </cell>
        </row>
        <row r="41">
          <cell r="I41">
            <v>304982.90134009765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13598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3">
          <cell r="I53">
            <v>86727</v>
          </cell>
        </row>
        <row r="54">
          <cell r="I54">
            <v>0</v>
          </cell>
        </row>
        <row r="332">
          <cell r="I332">
            <v>123743.5171464</v>
          </cell>
        </row>
        <row r="413">
          <cell r="I413">
            <v>424125.88800000004</v>
          </cell>
        </row>
        <row r="478">
          <cell r="I478">
            <v>40565.836752000003</v>
          </cell>
        </row>
        <row r="642">
          <cell r="I642">
            <v>76864.219756126316</v>
          </cell>
        </row>
        <row r="764">
          <cell r="I764">
            <v>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@ 6-30-16"/>
      <sheetName val="Gen Fund B-to-A's @ 6-30-16"/>
      <sheetName val="Serv Fund B-to-A's @ 6-30-16"/>
    </sheetNames>
    <sheetDataSet>
      <sheetData sheetId="0">
        <row r="7">
          <cell r="M7">
            <v>14252.18</v>
          </cell>
        </row>
        <row r="19">
          <cell r="M19">
            <v>27959.11</v>
          </cell>
        </row>
        <row r="24">
          <cell r="M24">
            <v>3506011.8499999996</v>
          </cell>
        </row>
        <row r="28">
          <cell r="M28">
            <v>435919.35999999999</v>
          </cell>
        </row>
        <row r="63">
          <cell r="L63">
            <v>887154.11</v>
          </cell>
        </row>
        <row r="101">
          <cell r="L101">
            <v>542801.20000000007</v>
          </cell>
        </row>
        <row r="135">
          <cell r="L135">
            <v>182143.12000000005</v>
          </cell>
        </row>
        <row r="172">
          <cell r="L172">
            <v>108960.59</v>
          </cell>
        </row>
        <row r="190">
          <cell r="L190">
            <v>236992.72999999998</v>
          </cell>
        </row>
        <row r="207">
          <cell r="L207">
            <v>184585.07</v>
          </cell>
        </row>
        <row r="217">
          <cell r="L217">
            <v>80939.39</v>
          </cell>
        </row>
        <row r="261">
          <cell r="L261">
            <v>654965.26</v>
          </cell>
        </row>
        <row r="276">
          <cell r="L276">
            <v>179935.58</v>
          </cell>
        </row>
        <row r="312">
          <cell r="L312">
            <v>126529.63000000002</v>
          </cell>
        </row>
        <row r="318">
          <cell r="L318">
            <v>3234.1</v>
          </cell>
        </row>
        <row r="323">
          <cell r="L323">
            <v>13473.84</v>
          </cell>
        </row>
        <row r="327">
          <cell r="L327">
            <v>140262.39999999999</v>
          </cell>
        </row>
        <row r="328">
          <cell r="L328">
            <v>65250</v>
          </cell>
        </row>
        <row r="329">
          <cell r="L329">
            <v>410899.94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 Budg Original by Function"/>
      <sheetName val="Budget change narrative"/>
      <sheetName val="GF budget 2016-17 line-item +2 "/>
      <sheetName val="GF budget 2016-17 line-item +1"/>
      <sheetName val="Payroll ledger - modif#2"/>
      <sheetName val="Payroll ledger - modif#2 (2)"/>
      <sheetName val="2015-16 Sec 31a prelim rev Jan "/>
      <sheetName val="Payroll ledger"/>
      <sheetName val="Payroll ledger - modf#1"/>
      <sheetName val="Facility R&amp;R $ YTD"/>
      <sheetName val="Facility Acq $"/>
      <sheetName val="Bond Proceeds $"/>
      <sheetName val="Facility R&amp;R Projs Bal of Year"/>
      <sheetName val="Facility R&amp;R $ Bal of Year"/>
    </sheetNames>
    <sheetDataSet>
      <sheetData sheetId="0"/>
      <sheetData sheetId="1"/>
      <sheetData sheetId="2"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2625</v>
          </cell>
        </row>
        <row r="16">
          <cell r="K16">
            <v>87750</v>
          </cell>
        </row>
        <row r="17">
          <cell r="K17">
            <v>0</v>
          </cell>
        </row>
        <row r="18">
          <cell r="K18">
            <v>5500</v>
          </cell>
        </row>
        <row r="19">
          <cell r="K19">
            <v>4454023</v>
          </cell>
          <cell r="L19" t="str">
            <v>600 students @ $7,511 each, 5 to SPED, lose 20 by 2nd count</v>
          </cell>
        </row>
        <row r="21">
          <cell r="K21">
            <v>0</v>
          </cell>
        </row>
        <row r="22">
          <cell r="K22">
            <v>0</v>
          </cell>
        </row>
        <row r="26">
          <cell r="K26">
            <v>10957.94</v>
          </cell>
        </row>
        <row r="27">
          <cell r="K27">
            <v>301276.06655303203</v>
          </cell>
        </row>
        <row r="28">
          <cell r="K28">
            <v>37033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34207.51</v>
          </cell>
        </row>
        <row r="35">
          <cell r="K35">
            <v>0</v>
          </cell>
        </row>
        <row r="36">
          <cell r="K36">
            <v>0</v>
          </cell>
        </row>
        <row r="38">
          <cell r="K38">
            <v>0</v>
          </cell>
        </row>
        <row r="41">
          <cell r="K41">
            <v>333643.40591176855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16848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3">
          <cell r="K53">
            <v>86727</v>
          </cell>
        </row>
        <row r="54">
          <cell r="K54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143">
          <cell r="K143">
            <v>386737.38802646764</v>
          </cell>
        </row>
        <row r="206">
          <cell r="K206">
            <v>139595.23521398602</v>
          </cell>
        </row>
        <row r="244">
          <cell r="K244">
            <v>0</v>
          </cell>
        </row>
        <row r="284">
          <cell r="K284">
            <v>31718.620000000003</v>
          </cell>
        </row>
        <row r="332">
          <cell r="K332">
            <v>156859.88528464825</v>
          </cell>
        </row>
        <row r="413">
          <cell r="K413">
            <v>477194.24469082401</v>
          </cell>
        </row>
        <row r="428">
          <cell r="K428">
            <v>28344.126105974457</v>
          </cell>
        </row>
        <row r="479">
          <cell r="K479">
            <v>139754.48720772739</v>
          </cell>
        </row>
        <row r="485">
          <cell r="K485">
            <v>500</v>
          </cell>
        </row>
        <row r="490">
          <cell r="K490">
            <v>35000</v>
          </cell>
        </row>
        <row r="496">
          <cell r="K496">
            <v>65000</v>
          </cell>
        </row>
        <row r="536">
          <cell r="K536">
            <v>53078.24735142252</v>
          </cell>
        </row>
        <row r="540">
          <cell r="K540">
            <v>500</v>
          </cell>
        </row>
        <row r="557">
          <cell r="K557">
            <v>0</v>
          </cell>
        </row>
        <row r="643">
          <cell r="K643">
            <v>153569.60006533406</v>
          </cell>
        </row>
        <row r="667">
          <cell r="K667">
            <v>0</v>
          </cell>
        </row>
        <row r="706">
          <cell r="K706">
            <v>59583.148390957445</v>
          </cell>
        </row>
        <row r="764">
          <cell r="K764">
            <v>0</v>
          </cell>
        </row>
        <row r="787">
          <cell r="K787">
            <v>16000</v>
          </cell>
        </row>
        <row r="806">
          <cell r="K806">
            <v>24818</v>
          </cell>
        </row>
        <row r="841">
          <cell r="K841">
            <v>206892.25551774394</v>
          </cell>
        </row>
        <row r="857">
          <cell r="K857">
            <v>1000</v>
          </cell>
        </row>
        <row r="923">
          <cell r="K923">
            <v>310095.10767067177</v>
          </cell>
        </row>
        <row r="936">
          <cell r="K936">
            <v>2500</v>
          </cell>
        </row>
        <row r="970">
          <cell r="K970">
            <v>68185.55</v>
          </cell>
        </row>
        <row r="977">
          <cell r="K977">
            <v>0</v>
          </cell>
        </row>
        <row r="993">
          <cell r="K993">
            <v>38787</v>
          </cell>
        </row>
        <row r="1069">
          <cell r="K1069">
            <v>507882.74346898845</v>
          </cell>
        </row>
        <row r="1096">
          <cell r="K1096">
            <v>18200</v>
          </cell>
        </row>
        <row r="1123">
          <cell r="K1123">
            <v>242567.79037188189</v>
          </cell>
        </row>
        <row r="1151">
          <cell r="K1151">
            <v>0</v>
          </cell>
        </row>
        <row r="1179">
          <cell r="K1179">
            <v>24900</v>
          </cell>
        </row>
        <row r="1216">
          <cell r="K1216">
            <v>65268.698320000003</v>
          </cell>
        </row>
        <row r="1250">
          <cell r="K1250">
            <v>92117.265412234046</v>
          </cell>
        </row>
        <row r="1275">
          <cell r="K1275">
            <v>37694.091999011449</v>
          </cell>
        </row>
        <row r="1294">
          <cell r="K1294">
            <v>0</v>
          </cell>
        </row>
        <row r="1312">
          <cell r="K1312">
            <v>19525</v>
          </cell>
        </row>
        <row r="1345">
          <cell r="K1345">
            <v>0</v>
          </cell>
        </row>
        <row r="1362">
          <cell r="K1362">
            <v>23000</v>
          </cell>
        </row>
        <row r="1371">
          <cell r="K1371">
            <v>433050</v>
          </cell>
        </row>
        <row r="1377">
          <cell r="K1377">
            <v>25000</v>
          </cell>
        </row>
        <row r="1382">
          <cell r="K1382">
            <v>0</v>
          </cell>
        </row>
        <row r="1391">
          <cell r="K1391">
            <v>72500</v>
          </cell>
        </row>
        <row r="1395">
          <cell r="K1395">
            <v>0</v>
          </cell>
        </row>
        <row r="1404">
          <cell r="K1404">
            <v>518750</v>
          </cell>
        </row>
      </sheetData>
      <sheetData sheetId="3">
        <row r="104">
          <cell r="K104">
            <v>877344.9543265783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Layout" topLeftCell="B1" zoomScale="95" zoomScaleNormal="100" zoomScalePageLayoutView="95" workbookViewId="0">
      <selection activeCell="I7" sqref="I7"/>
    </sheetView>
  </sheetViews>
  <sheetFormatPr defaultRowHeight="12.75"/>
  <cols>
    <col min="1" max="1" width="12.5703125" style="1" customWidth="1"/>
    <col min="2" max="2" width="41" style="2" customWidth="1"/>
    <col min="3" max="3" width="12.5703125" style="2" hidden="1" customWidth="1"/>
    <col min="4" max="4" width="12.5703125" style="3" customWidth="1"/>
    <col min="5" max="5" width="12.5703125" style="2" customWidth="1"/>
    <col min="6" max="6" width="11" style="2" customWidth="1"/>
    <col min="7" max="8" width="11" style="4" hidden="1" customWidth="1"/>
    <col min="9" max="10" width="12.28515625" style="2" customWidth="1"/>
    <col min="11" max="12" width="11.7109375" style="2" customWidth="1"/>
    <col min="13" max="228" width="9.140625" style="2"/>
    <col min="229" max="229" width="14.28515625" style="2" customWidth="1"/>
    <col min="230" max="230" width="38.140625" style="2" customWidth="1"/>
    <col min="231" max="250" width="0" style="2" hidden="1" customWidth="1"/>
    <col min="251" max="251" width="13.42578125" style="2" customWidth="1"/>
    <col min="252" max="253" width="0" style="2" hidden="1" customWidth="1"/>
    <col min="254" max="254" width="14.42578125" style="2" customWidth="1"/>
    <col min="255" max="256" width="0" style="2" hidden="1" customWidth="1"/>
    <col min="257" max="257" width="15" style="2" customWidth="1"/>
    <col min="258" max="258" width="14.140625" style="2" customWidth="1"/>
    <col min="259" max="259" width="12.28515625" style="2" customWidth="1"/>
    <col min="260" max="260" width="12.5703125" style="2" customWidth="1"/>
    <col min="261" max="484" width="9.140625" style="2"/>
    <col min="485" max="485" width="14.28515625" style="2" customWidth="1"/>
    <col min="486" max="486" width="38.140625" style="2" customWidth="1"/>
    <col min="487" max="506" width="0" style="2" hidden="1" customWidth="1"/>
    <col min="507" max="507" width="13.42578125" style="2" customWidth="1"/>
    <col min="508" max="509" width="0" style="2" hidden="1" customWidth="1"/>
    <col min="510" max="510" width="14.42578125" style="2" customWidth="1"/>
    <col min="511" max="512" width="0" style="2" hidden="1" customWidth="1"/>
    <col min="513" max="513" width="15" style="2" customWidth="1"/>
    <col min="514" max="514" width="14.140625" style="2" customWidth="1"/>
    <col min="515" max="515" width="12.28515625" style="2" customWidth="1"/>
    <col min="516" max="516" width="12.5703125" style="2" customWidth="1"/>
    <col min="517" max="740" width="9.140625" style="2"/>
    <col min="741" max="741" width="14.28515625" style="2" customWidth="1"/>
    <col min="742" max="742" width="38.140625" style="2" customWidth="1"/>
    <col min="743" max="762" width="0" style="2" hidden="1" customWidth="1"/>
    <col min="763" max="763" width="13.42578125" style="2" customWidth="1"/>
    <col min="764" max="765" width="0" style="2" hidden="1" customWidth="1"/>
    <col min="766" max="766" width="14.42578125" style="2" customWidth="1"/>
    <col min="767" max="768" width="0" style="2" hidden="1" customWidth="1"/>
    <col min="769" max="769" width="15" style="2" customWidth="1"/>
    <col min="770" max="770" width="14.140625" style="2" customWidth="1"/>
    <col min="771" max="771" width="12.28515625" style="2" customWidth="1"/>
    <col min="772" max="772" width="12.5703125" style="2" customWidth="1"/>
    <col min="773" max="996" width="9.140625" style="2"/>
    <col min="997" max="997" width="14.28515625" style="2" customWidth="1"/>
    <col min="998" max="998" width="38.140625" style="2" customWidth="1"/>
    <col min="999" max="1018" width="0" style="2" hidden="1" customWidth="1"/>
    <col min="1019" max="1019" width="13.42578125" style="2" customWidth="1"/>
    <col min="1020" max="1021" width="0" style="2" hidden="1" customWidth="1"/>
    <col min="1022" max="1022" width="14.42578125" style="2" customWidth="1"/>
    <col min="1023" max="1024" width="0" style="2" hidden="1" customWidth="1"/>
    <col min="1025" max="1025" width="15" style="2" customWidth="1"/>
    <col min="1026" max="1026" width="14.140625" style="2" customWidth="1"/>
    <col min="1027" max="1027" width="12.28515625" style="2" customWidth="1"/>
    <col min="1028" max="1028" width="12.5703125" style="2" customWidth="1"/>
    <col min="1029" max="1252" width="9.140625" style="2"/>
    <col min="1253" max="1253" width="14.28515625" style="2" customWidth="1"/>
    <col min="1254" max="1254" width="38.140625" style="2" customWidth="1"/>
    <col min="1255" max="1274" width="0" style="2" hidden="1" customWidth="1"/>
    <col min="1275" max="1275" width="13.42578125" style="2" customWidth="1"/>
    <col min="1276" max="1277" width="0" style="2" hidden="1" customWidth="1"/>
    <col min="1278" max="1278" width="14.42578125" style="2" customWidth="1"/>
    <col min="1279" max="1280" width="0" style="2" hidden="1" customWidth="1"/>
    <col min="1281" max="1281" width="15" style="2" customWidth="1"/>
    <col min="1282" max="1282" width="14.140625" style="2" customWidth="1"/>
    <col min="1283" max="1283" width="12.28515625" style="2" customWidth="1"/>
    <col min="1284" max="1284" width="12.5703125" style="2" customWidth="1"/>
    <col min="1285" max="1508" width="9.140625" style="2"/>
    <col min="1509" max="1509" width="14.28515625" style="2" customWidth="1"/>
    <col min="1510" max="1510" width="38.140625" style="2" customWidth="1"/>
    <col min="1511" max="1530" width="0" style="2" hidden="1" customWidth="1"/>
    <col min="1531" max="1531" width="13.42578125" style="2" customWidth="1"/>
    <col min="1532" max="1533" width="0" style="2" hidden="1" customWidth="1"/>
    <col min="1534" max="1534" width="14.42578125" style="2" customWidth="1"/>
    <col min="1535" max="1536" width="0" style="2" hidden="1" customWidth="1"/>
    <col min="1537" max="1537" width="15" style="2" customWidth="1"/>
    <col min="1538" max="1538" width="14.140625" style="2" customWidth="1"/>
    <col min="1539" max="1539" width="12.28515625" style="2" customWidth="1"/>
    <col min="1540" max="1540" width="12.5703125" style="2" customWidth="1"/>
    <col min="1541" max="1764" width="9.140625" style="2"/>
    <col min="1765" max="1765" width="14.28515625" style="2" customWidth="1"/>
    <col min="1766" max="1766" width="38.140625" style="2" customWidth="1"/>
    <col min="1767" max="1786" width="0" style="2" hidden="1" customWidth="1"/>
    <col min="1787" max="1787" width="13.42578125" style="2" customWidth="1"/>
    <col min="1788" max="1789" width="0" style="2" hidden="1" customWidth="1"/>
    <col min="1790" max="1790" width="14.42578125" style="2" customWidth="1"/>
    <col min="1791" max="1792" width="0" style="2" hidden="1" customWidth="1"/>
    <col min="1793" max="1793" width="15" style="2" customWidth="1"/>
    <col min="1794" max="1794" width="14.140625" style="2" customWidth="1"/>
    <col min="1795" max="1795" width="12.28515625" style="2" customWidth="1"/>
    <col min="1796" max="1796" width="12.5703125" style="2" customWidth="1"/>
    <col min="1797" max="2020" width="9.140625" style="2"/>
    <col min="2021" max="2021" width="14.28515625" style="2" customWidth="1"/>
    <col min="2022" max="2022" width="38.140625" style="2" customWidth="1"/>
    <col min="2023" max="2042" width="0" style="2" hidden="1" customWidth="1"/>
    <col min="2043" max="2043" width="13.42578125" style="2" customWidth="1"/>
    <col min="2044" max="2045" width="0" style="2" hidden="1" customWidth="1"/>
    <col min="2046" max="2046" width="14.42578125" style="2" customWidth="1"/>
    <col min="2047" max="2048" width="0" style="2" hidden="1" customWidth="1"/>
    <col min="2049" max="2049" width="15" style="2" customWidth="1"/>
    <col min="2050" max="2050" width="14.140625" style="2" customWidth="1"/>
    <col min="2051" max="2051" width="12.28515625" style="2" customWidth="1"/>
    <col min="2052" max="2052" width="12.5703125" style="2" customWidth="1"/>
    <col min="2053" max="2276" width="9.140625" style="2"/>
    <col min="2277" max="2277" width="14.28515625" style="2" customWidth="1"/>
    <col min="2278" max="2278" width="38.140625" style="2" customWidth="1"/>
    <col min="2279" max="2298" width="0" style="2" hidden="1" customWidth="1"/>
    <col min="2299" max="2299" width="13.42578125" style="2" customWidth="1"/>
    <col min="2300" max="2301" width="0" style="2" hidden="1" customWidth="1"/>
    <col min="2302" max="2302" width="14.42578125" style="2" customWidth="1"/>
    <col min="2303" max="2304" width="0" style="2" hidden="1" customWidth="1"/>
    <col min="2305" max="2305" width="15" style="2" customWidth="1"/>
    <col min="2306" max="2306" width="14.140625" style="2" customWidth="1"/>
    <col min="2307" max="2307" width="12.28515625" style="2" customWidth="1"/>
    <col min="2308" max="2308" width="12.5703125" style="2" customWidth="1"/>
    <col min="2309" max="2532" width="9.140625" style="2"/>
    <col min="2533" max="2533" width="14.28515625" style="2" customWidth="1"/>
    <col min="2534" max="2534" width="38.140625" style="2" customWidth="1"/>
    <col min="2535" max="2554" width="0" style="2" hidden="1" customWidth="1"/>
    <col min="2555" max="2555" width="13.42578125" style="2" customWidth="1"/>
    <col min="2556" max="2557" width="0" style="2" hidden="1" customWidth="1"/>
    <col min="2558" max="2558" width="14.42578125" style="2" customWidth="1"/>
    <col min="2559" max="2560" width="0" style="2" hidden="1" customWidth="1"/>
    <col min="2561" max="2561" width="15" style="2" customWidth="1"/>
    <col min="2562" max="2562" width="14.140625" style="2" customWidth="1"/>
    <col min="2563" max="2563" width="12.28515625" style="2" customWidth="1"/>
    <col min="2564" max="2564" width="12.5703125" style="2" customWidth="1"/>
    <col min="2565" max="2788" width="9.140625" style="2"/>
    <col min="2789" max="2789" width="14.28515625" style="2" customWidth="1"/>
    <col min="2790" max="2790" width="38.140625" style="2" customWidth="1"/>
    <col min="2791" max="2810" width="0" style="2" hidden="1" customWidth="1"/>
    <col min="2811" max="2811" width="13.42578125" style="2" customWidth="1"/>
    <col min="2812" max="2813" width="0" style="2" hidden="1" customWidth="1"/>
    <col min="2814" max="2814" width="14.42578125" style="2" customWidth="1"/>
    <col min="2815" max="2816" width="0" style="2" hidden="1" customWidth="1"/>
    <col min="2817" max="2817" width="15" style="2" customWidth="1"/>
    <col min="2818" max="2818" width="14.140625" style="2" customWidth="1"/>
    <col min="2819" max="2819" width="12.28515625" style="2" customWidth="1"/>
    <col min="2820" max="2820" width="12.5703125" style="2" customWidth="1"/>
    <col min="2821" max="3044" width="9.140625" style="2"/>
    <col min="3045" max="3045" width="14.28515625" style="2" customWidth="1"/>
    <col min="3046" max="3046" width="38.140625" style="2" customWidth="1"/>
    <col min="3047" max="3066" width="0" style="2" hidden="1" customWidth="1"/>
    <col min="3067" max="3067" width="13.42578125" style="2" customWidth="1"/>
    <col min="3068" max="3069" width="0" style="2" hidden="1" customWidth="1"/>
    <col min="3070" max="3070" width="14.42578125" style="2" customWidth="1"/>
    <col min="3071" max="3072" width="0" style="2" hidden="1" customWidth="1"/>
    <col min="3073" max="3073" width="15" style="2" customWidth="1"/>
    <col min="3074" max="3074" width="14.140625" style="2" customWidth="1"/>
    <col min="3075" max="3075" width="12.28515625" style="2" customWidth="1"/>
    <col min="3076" max="3076" width="12.5703125" style="2" customWidth="1"/>
    <col min="3077" max="3300" width="9.140625" style="2"/>
    <col min="3301" max="3301" width="14.28515625" style="2" customWidth="1"/>
    <col min="3302" max="3302" width="38.140625" style="2" customWidth="1"/>
    <col min="3303" max="3322" width="0" style="2" hidden="1" customWidth="1"/>
    <col min="3323" max="3323" width="13.42578125" style="2" customWidth="1"/>
    <col min="3324" max="3325" width="0" style="2" hidden="1" customWidth="1"/>
    <col min="3326" max="3326" width="14.42578125" style="2" customWidth="1"/>
    <col min="3327" max="3328" width="0" style="2" hidden="1" customWidth="1"/>
    <col min="3329" max="3329" width="15" style="2" customWidth="1"/>
    <col min="3330" max="3330" width="14.140625" style="2" customWidth="1"/>
    <col min="3331" max="3331" width="12.28515625" style="2" customWidth="1"/>
    <col min="3332" max="3332" width="12.5703125" style="2" customWidth="1"/>
    <col min="3333" max="3556" width="9.140625" style="2"/>
    <col min="3557" max="3557" width="14.28515625" style="2" customWidth="1"/>
    <col min="3558" max="3558" width="38.140625" style="2" customWidth="1"/>
    <col min="3559" max="3578" width="0" style="2" hidden="1" customWidth="1"/>
    <col min="3579" max="3579" width="13.42578125" style="2" customWidth="1"/>
    <col min="3580" max="3581" width="0" style="2" hidden="1" customWidth="1"/>
    <col min="3582" max="3582" width="14.42578125" style="2" customWidth="1"/>
    <col min="3583" max="3584" width="0" style="2" hidden="1" customWidth="1"/>
    <col min="3585" max="3585" width="15" style="2" customWidth="1"/>
    <col min="3586" max="3586" width="14.140625" style="2" customWidth="1"/>
    <col min="3587" max="3587" width="12.28515625" style="2" customWidth="1"/>
    <col min="3588" max="3588" width="12.5703125" style="2" customWidth="1"/>
    <col min="3589" max="3812" width="9.140625" style="2"/>
    <col min="3813" max="3813" width="14.28515625" style="2" customWidth="1"/>
    <col min="3814" max="3814" width="38.140625" style="2" customWidth="1"/>
    <col min="3815" max="3834" width="0" style="2" hidden="1" customWidth="1"/>
    <col min="3835" max="3835" width="13.42578125" style="2" customWidth="1"/>
    <col min="3836" max="3837" width="0" style="2" hidden="1" customWidth="1"/>
    <col min="3838" max="3838" width="14.42578125" style="2" customWidth="1"/>
    <col min="3839" max="3840" width="0" style="2" hidden="1" customWidth="1"/>
    <col min="3841" max="3841" width="15" style="2" customWidth="1"/>
    <col min="3842" max="3842" width="14.140625" style="2" customWidth="1"/>
    <col min="3843" max="3843" width="12.28515625" style="2" customWidth="1"/>
    <col min="3844" max="3844" width="12.5703125" style="2" customWidth="1"/>
    <col min="3845" max="4068" width="9.140625" style="2"/>
    <col min="4069" max="4069" width="14.28515625" style="2" customWidth="1"/>
    <col min="4070" max="4070" width="38.140625" style="2" customWidth="1"/>
    <col min="4071" max="4090" width="0" style="2" hidden="1" customWidth="1"/>
    <col min="4091" max="4091" width="13.42578125" style="2" customWidth="1"/>
    <col min="4092" max="4093" width="0" style="2" hidden="1" customWidth="1"/>
    <col min="4094" max="4094" width="14.42578125" style="2" customWidth="1"/>
    <col min="4095" max="4096" width="0" style="2" hidden="1" customWidth="1"/>
    <col min="4097" max="4097" width="15" style="2" customWidth="1"/>
    <col min="4098" max="4098" width="14.140625" style="2" customWidth="1"/>
    <col min="4099" max="4099" width="12.28515625" style="2" customWidth="1"/>
    <col min="4100" max="4100" width="12.5703125" style="2" customWidth="1"/>
    <col min="4101" max="4324" width="9.140625" style="2"/>
    <col min="4325" max="4325" width="14.28515625" style="2" customWidth="1"/>
    <col min="4326" max="4326" width="38.140625" style="2" customWidth="1"/>
    <col min="4327" max="4346" width="0" style="2" hidden="1" customWidth="1"/>
    <col min="4347" max="4347" width="13.42578125" style="2" customWidth="1"/>
    <col min="4348" max="4349" width="0" style="2" hidden="1" customWidth="1"/>
    <col min="4350" max="4350" width="14.42578125" style="2" customWidth="1"/>
    <col min="4351" max="4352" width="0" style="2" hidden="1" customWidth="1"/>
    <col min="4353" max="4353" width="15" style="2" customWidth="1"/>
    <col min="4354" max="4354" width="14.140625" style="2" customWidth="1"/>
    <col min="4355" max="4355" width="12.28515625" style="2" customWidth="1"/>
    <col min="4356" max="4356" width="12.5703125" style="2" customWidth="1"/>
    <col min="4357" max="4580" width="9.140625" style="2"/>
    <col min="4581" max="4581" width="14.28515625" style="2" customWidth="1"/>
    <col min="4582" max="4582" width="38.140625" style="2" customWidth="1"/>
    <col min="4583" max="4602" width="0" style="2" hidden="1" customWidth="1"/>
    <col min="4603" max="4603" width="13.42578125" style="2" customWidth="1"/>
    <col min="4604" max="4605" width="0" style="2" hidden="1" customWidth="1"/>
    <col min="4606" max="4606" width="14.42578125" style="2" customWidth="1"/>
    <col min="4607" max="4608" width="0" style="2" hidden="1" customWidth="1"/>
    <col min="4609" max="4609" width="15" style="2" customWidth="1"/>
    <col min="4610" max="4610" width="14.140625" style="2" customWidth="1"/>
    <col min="4611" max="4611" width="12.28515625" style="2" customWidth="1"/>
    <col min="4612" max="4612" width="12.5703125" style="2" customWidth="1"/>
    <col min="4613" max="4836" width="9.140625" style="2"/>
    <col min="4837" max="4837" width="14.28515625" style="2" customWidth="1"/>
    <col min="4838" max="4838" width="38.140625" style="2" customWidth="1"/>
    <col min="4839" max="4858" width="0" style="2" hidden="1" customWidth="1"/>
    <col min="4859" max="4859" width="13.42578125" style="2" customWidth="1"/>
    <col min="4860" max="4861" width="0" style="2" hidden="1" customWidth="1"/>
    <col min="4862" max="4862" width="14.42578125" style="2" customWidth="1"/>
    <col min="4863" max="4864" width="0" style="2" hidden="1" customWidth="1"/>
    <col min="4865" max="4865" width="15" style="2" customWidth="1"/>
    <col min="4866" max="4866" width="14.140625" style="2" customWidth="1"/>
    <col min="4867" max="4867" width="12.28515625" style="2" customWidth="1"/>
    <col min="4868" max="4868" width="12.5703125" style="2" customWidth="1"/>
    <col min="4869" max="5092" width="9.140625" style="2"/>
    <col min="5093" max="5093" width="14.28515625" style="2" customWidth="1"/>
    <col min="5094" max="5094" width="38.140625" style="2" customWidth="1"/>
    <col min="5095" max="5114" width="0" style="2" hidden="1" customWidth="1"/>
    <col min="5115" max="5115" width="13.42578125" style="2" customWidth="1"/>
    <col min="5116" max="5117" width="0" style="2" hidden="1" customWidth="1"/>
    <col min="5118" max="5118" width="14.42578125" style="2" customWidth="1"/>
    <col min="5119" max="5120" width="0" style="2" hidden="1" customWidth="1"/>
    <col min="5121" max="5121" width="15" style="2" customWidth="1"/>
    <col min="5122" max="5122" width="14.140625" style="2" customWidth="1"/>
    <col min="5123" max="5123" width="12.28515625" style="2" customWidth="1"/>
    <col min="5124" max="5124" width="12.5703125" style="2" customWidth="1"/>
    <col min="5125" max="5348" width="9.140625" style="2"/>
    <col min="5349" max="5349" width="14.28515625" style="2" customWidth="1"/>
    <col min="5350" max="5350" width="38.140625" style="2" customWidth="1"/>
    <col min="5351" max="5370" width="0" style="2" hidden="1" customWidth="1"/>
    <col min="5371" max="5371" width="13.42578125" style="2" customWidth="1"/>
    <col min="5372" max="5373" width="0" style="2" hidden="1" customWidth="1"/>
    <col min="5374" max="5374" width="14.42578125" style="2" customWidth="1"/>
    <col min="5375" max="5376" width="0" style="2" hidden="1" customWidth="1"/>
    <col min="5377" max="5377" width="15" style="2" customWidth="1"/>
    <col min="5378" max="5378" width="14.140625" style="2" customWidth="1"/>
    <col min="5379" max="5379" width="12.28515625" style="2" customWidth="1"/>
    <col min="5380" max="5380" width="12.5703125" style="2" customWidth="1"/>
    <col min="5381" max="5604" width="9.140625" style="2"/>
    <col min="5605" max="5605" width="14.28515625" style="2" customWidth="1"/>
    <col min="5606" max="5606" width="38.140625" style="2" customWidth="1"/>
    <col min="5607" max="5626" width="0" style="2" hidden="1" customWidth="1"/>
    <col min="5627" max="5627" width="13.42578125" style="2" customWidth="1"/>
    <col min="5628" max="5629" width="0" style="2" hidden="1" customWidth="1"/>
    <col min="5630" max="5630" width="14.42578125" style="2" customWidth="1"/>
    <col min="5631" max="5632" width="0" style="2" hidden="1" customWidth="1"/>
    <col min="5633" max="5633" width="15" style="2" customWidth="1"/>
    <col min="5634" max="5634" width="14.140625" style="2" customWidth="1"/>
    <col min="5635" max="5635" width="12.28515625" style="2" customWidth="1"/>
    <col min="5636" max="5636" width="12.5703125" style="2" customWidth="1"/>
    <col min="5637" max="5860" width="9.140625" style="2"/>
    <col min="5861" max="5861" width="14.28515625" style="2" customWidth="1"/>
    <col min="5862" max="5862" width="38.140625" style="2" customWidth="1"/>
    <col min="5863" max="5882" width="0" style="2" hidden="1" customWidth="1"/>
    <col min="5883" max="5883" width="13.42578125" style="2" customWidth="1"/>
    <col min="5884" max="5885" width="0" style="2" hidden="1" customWidth="1"/>
    <col min="5886" max="5886" width="14.42578125" style="2" customWidth="1"/>
    <col min="5887" max="5888" width="0" style="2" hidden="1" customWidth="1"/>
    <col min="5889" max="5889" width="15" style="2" customWidth="1"/>
    <col min="5890" max="5890" width="14.140625" style="2" customWidth="1"/>
    <col min="5891" max="5891" width="12.28515625" style="2" customWidth="1"/>
    <col min="5892" max="5892" width="12.5703125" style="2" customWidth="1"/>
    <col min="5893" max="6116" width="9.140625" style="2"/>
    <col min="6117" max="6117" width="14.28515625" style="2" customWidth="1"/>
    <col min="6118" max="6118" width="38.140625" style="2" customWidth="1"/>
    <col min="6119" max="6138" width="0" style="2" hidden="1" customWidth="1"/>
    <col min="6139" max="6139" width="13.42578125" style="2" customWidth="1"/>
    <col min="6140" max="6141" width="0" style="2" hidden="1" customWidth="1"/>
    <col min="6142" max="6142" width="14.42578125" style="2" customWidth="1"/>
    <col min="6143" max="6144" width="0" style="2" hidden="1" customWidth="1"/>
    <col min="6145" max="6145" width="15" style="2" customWidth="1"/>
    <col min="6146" max="6146" width="14.140625" style="2" customWidth="1"/>
    <col min="6147" max="6147" width="12.28515625" style="2" customWidth="1"/>
    <col min="6148" max="6148" width="12.5703125" style="2" customWidth="1"/>
    <col min="6149" max="6372" width="9.140625" style="2"/>
    <col min="6373" max="6373" width="14.28515625" style="2" customWidth="1"/>
    <col min="6374" max="6374" width="38.140625" style="2" customWidth="1"/>
    <col min="6375" max="6394" width="0" style="2" hidden="1" customWidth="1"/>
    <col min="6395" max="6395" width="13.42578125" style="2" customWidth="1"/>
    <col min="6396" max="6397" width="0" style="2" hidden="1" customWidth="1"/>
    <col min="6398" max="6398" width="14.42578125" style="2" customWidth="1"/>
    <col min="6399" max="6400" width="0" style="2" hidden="1" customWidth="1"/>
    <col min="6401" max="6401" width="15" style="2" customWidth="1"/>
    <col min="6402" max="6402" width="14.140625" style="2" customWidth="1"/>
    <col min="6403" max="6403" width="12.28515625" style="2" customWidth="1"/>
    <col min="6404" max="6404" width="12.5703125" style="2" customWidth="1"/>
    <col min="6405" max="6628" width="9.140625" style="2"/>
    <col min="6629" max="6629" width="14.28515625" style="2" customWidth="1"/>
    <col min="6630" max="6630" width="38.140625" style="2" customWidth="1"/>
    <col min="6631" max="6650" width="0" style="2" hidden="1" customWidth="1"/>
    <col min="6651" max="6651" width="13.42578125" style="2" customWidth="1"/>
    <col min="6652" max="6653" width="0" style="2" hidden="1" customWidth="1"/>
    <col min="6654" max="6654" width="14.42578125" style="2" customWidth="1"/>
    <col min="6655" max="6656" width="0" style="2" hidden="1" customWidth="1"/>
    <col min="6657" max="6657" width="15" style="2" customWidth="1"/>
    <col min="6658" max="6658" width="14.140625" style="2" customWidth="1"/>
    <col min="6659" max="6659" width="12.28515625" style="2" customWidth="1"/>
    <col min="6660" max="6660" width="12.5703125" style="2" customWidth="1"/>
    <col min="6661" max="6884" width="9.140625" style="2"/>
    <col min="6885" max="6885" width="14.28515625" style="2" customWidth="1"/>
    <col min="6886" max="6886" width="38.140625" style="2" customWidth="1"/>
    <col min="6887" max="6906" width="0" style="2" hidden="1" customWidth="1"/>
    <col min="6907" max="6907" width="13.42578125" style="2" customWidth="1"/>
    <col min="6908" max="6909" width="0" style="2" hidden="1" customWidth="1"/>
    <col min="6910" max="6910" width="14.42578125" style="2" customWidth="1"/>
    <col min="6911" max="6912" width="0" style="2" hidden="1" customWidth="1"/>
    <col min="6913" max="6913" width="15" style="2" customWidth="1"/>
    <col min="6914" max="6914" width="14.140625" style="2" customWidth="1"/>
    <col min="6915" max="6915" width="12.28515625" style="2" customWidth="1"/>
    <col min="6916" max="6916" width="12.5703125" style="2" customWidth="1"/>
    <col min="6917" max="7140" width="9.140625" style="2"/>
    <col min="7141" max="7141" width="14.28515625" style="2" customWidth="1"/>
    <col min="7142" max="7142" width="38.140625" style="2" customWidth="1"/>
    <col min="7143" max="7162" width="0" style="2" hidden="1" customWidth="1"/>
    <col min="7163" max="7163" width="13.42578125" style="2" customWidth="1"/>
    <col min="7164" max="7165" width="0" style="2" hidden="1" customWidth="1"/>
    <col min="7166" max="7166" width="14.42578125" style="2" customWidth="1"/>
    <col min="7167" max="7168" width="0" style="2" hidden="1" customWidth="1"/>
    <col min="7169" max="7169" width="15" style="2" customWidth="1"/>
    <col min="7170" max="7170" width="14.140625" style="2" customWidth="1"/>
    <col min="7171" max="7171" width="12.28515625" style="2" customWidth="1"/>
    <col min="7172" max="7172" width="12.5703125" style="2" customWidth="1"/>
    <col min="7173" max="7396" width="9.140625" style="2"/>
    <col min="7397" max="7397" width="14.28515625" style="2" customWidth="1"/>
    <col min="7398" max="7398" width="38.140625" style="2" customWidth="1"/>
    <col min="7399" max="7418" width="0" style="2" hidden="1" customWidth="1"/>
    <col min="7419" max="7419" width="13.42578125" style="2" customWidth="1"/>
    <col min="7420" max="7421" width="0" style="2" hidden="1" customWidth="1"/>
    <col min="7422" max="7422" width="14.42578125" style="2" customWidth="1"/>
    <col min="7423" max="7424" width="0" style="2" hidden="1" customWidth="1"/>
    <col min="7425" max="7425" width="15" style="2" customWidth="1"/>
    <col min="7426" max="7426" width="14.140625" style="2" customWidth="1"/>
    <col min="7427" max="7427" width="12.28515625" style="2" customWidth="1"/>
    <col min="7428" max="7428" width="12.5703125" style="2" customWidth="1"/>
    <col min="7429" max="7652" width="9.140625" style="2"/>
    <col min="7653" max="7653" width="14.28515625" style="2" customWidth="1"/>
    <col min="7654" max="7654" width="38.140625" style="2" customWidth="1"/>
    <col min="7655" max="7674" width="0" style="2" hidden="1" customWidth="1"/>
    <col min="7675" max="7675" width="13.42578125" style="2" customWidth="1"/>
    <col min="7676" max="7677" width="0" style="2" hidden="1" customWidth="1"/>
    <col min="7678" max="7678" width="14.42578125" style="2" customWidth="1"/>
    <col min="7679" max="7680" width="0" style="2" hidden="1" customWidth="1"/>
    <col min="7681" max="7681" width="15" style="2" customWidth="1"/>
    <col min="7682" max="7682" width="14.140625" style="2" customWidth="1"/>
    <col min="7683" max="7683" width="12.28515625" style="2" customWidth="1"/>
    <col min="7684" max="7684" width="12.5703125" style="2" customWidth="1"/>
    <col min="7685" max="7908" width="9.140625" style="2"/>
    <col min="7909" max="7909" width="14.28515625" style="2" customWidth="1"/>
    <col min="7910" max="7910" width="38.140625" style="2" customWidth="1"/>
    <col min="7911" max="7930" width="0" style="2" hidden="1" customWidth="1"/>
    <col min="7931" max="7931" width="13.42578125" style="2" customWidth="1"/>
    <col min="7932" max="7933" width="0" style="2" hidden="1" customWidth="1"/>
    <col min="7934" max="7934" width="14.42578125" style="2" customWidth="1"/>
    <col min="7935" max="7936" width="0" style="2" hidden="1" customWidth="1"/>
    <col min="7937" max="7937" width="15" style="2" customWidth="1"/>
    <col min="7938" max="7938" width="14.140625" style="2" customWidth="1"/>
    <col min="7939" max="7939" width="12.28515625" style="2" customWidth="1"/>
    <col min="7940" max="7940" width="12.5703125" style="2" customWidth="1"/>
    <col min="7941" max="8164" width="9.140625" style="2"/>
    <col min="8165" max="8165" width="14.28515625" style="2" customWidth="1"/>
    <col min="8166" max="8166" width="38.140625" style="2" customWidth="1"/>
    <col min="8167" max="8186" width="0" style="2" hidden="1" customWidth="1"/>
    <col min="8187" max="8187" width="13.42578125" style="2" customWidth="1"/>
    <col min="8188" max="8189" width="0" style="2" hidden="1" customWidth="1"/>
    <col min="8190" max="8190" width="14.42578125" style="2" customWidth="1"/>
    <col min="8191" max="8192" width="0" style="2" hidden="1" customWidth="1"/>
    <col min="8193" max="8193" width="15" style="2" customWidth="1"/>
    <col min="8194" max="8194" width="14.140625" style="2" customWidth="1"/>
    <col min="8195" max="8195" width="12.28515625" style="2" customWidth="1"/>
    <col min="8196" max="8196" width="12.5703125" style="2" customWidth="1"/>
    <col min="8197" max="8420" width="9.140625" style="2"/>
    <col min="8421" max="8421" width="14.28515625" style="2" customWidth="1"/>
    <col min="8422" max="8422" width="38.140625" style="2" customWidth="1"/>
    <col min="8423" max="8442" width="0" style="2" hidden="1" customWidth="1"/>
    <col min="8443" max="8443" width="13.42578125" style="2" customWidth="1"/>
    <col min="8444" max="8445" width="0" style="2" hidden="1" customWidth="1"/>
    <col min="8446" max="8446" width="14.42578125" style="2" customWidth="1"/>
    <col min="8447" max="8448" width="0" style="2" hidden="1" customWidth="1"/>
    <col min="8449" max="8449" width="15" style="2" customWidth="1"/>
    <col min="8450" max="8450" width="14.140625" style="2" customWidth="1"/>
    <col min="8451" max="8451" width="12.28515625" style="2" customWidth="1"/>
    <col min="8452" max="8452" width="12.5703125" style="2" customWidth="1"/>
    <col min="8453" max="8676" width="9.140625" style="2"/>
    <col min="8677" max="8677" width="14.28515625" style="2" customWidth="1"/>
    <col min="8678" max="8678" width="38.140625" style="2" customWidth="1"/>
    <col min="8679" max="8698" width="0" style="2" hidden="1" customWidth="1"/>
    <col min="8699" max="8699" width="13.42578125" style="2" customWidth="1"/>
    <col min="8700" max="8701" width="0" style="2" hidden="1" customWidth="1"/>
    <col min="8702" max="8702" width="14.42578125" style="2" customWidth="1"/>
    <col min="8703" max="8704" width="0" style="2" hidden="1" customWidth="1"/>
    <col min="8705" max="8705" width="15" style="2" customWidth="1"/>
    <col min="8706" max="8706" width="14.140625" style="2" customWidth="1"/>
    <col min="8707" max="8707" width="12.28515625" style="2" customWidth="1"/>
    <col min="8708" max="8708" width="12.5703125" style="2" customWidth="1"/>
    <col min="8709" max="8932" width="9.140625" style="2"/>
    <col min="8933" max="8933" width="14.28515625" style="2" customWidth="1"/>
    <col min="8934" max="8934" width="38.140625" style="2" customWidth="1"/>
    <col min="8935" max="8954" width="0" style="2" hidden="1" customWidth="1"/>
    <col min="8955" max="8955" width="13.42578125" style="2" customWidth="1"/>
    <col min="8956" max="8957" width="0" style="2" hidden="1" customWidth="1"/>
    <col min="8958" max="8958" width="14.42578125" style="2" customWidth="1"/>
    <col min="8959" max="8960" width="0" style="2" hidden="1" customWidth="1"/>
    <col min="8961" max="8961" width="15" style="2" customWidth="1"/>
    <col min="8962" max="8962" width="14.140625" style="2" customWidth="1"/>
    <col min="8963" max="8963" width="12.28515625" style="2" customWidth="1"/>
    <col min="8964" max="8964" width="12.5703125" style="2" customWidth="1"/>
    <col min="8965" max="9188" width="9.140625" style="2"/>
    <col min="9189" max="9189" width="14.28515625" style="2" customWidth="1"/>
    <col min="9190" max="9190" width="38.140625" style="2" customWidth="1"/>
    <col min="9191" max="9210" width="0" style="2" hidden="1" customWidth="1"/>
    <col min="9211" max="9211" width="13.42578125" style="2" customWidth="1"/>
    <col min="9212" max="9213" width="0" style="2" hidden="1" customWidth="1"/>
    <col min="9214" max="9214" width="14.42578125" style="2" customWidth="1"/>
    <col min="9215" max="9216" width="0" style="2" hidden="1" customWidth="1"/>
    <col min="9217" max="9217" width="15" style="2" customWidth="1"/>
    <col min="9218" max="9218" width="14.140625" style="2" customWidth="1"/>
    <col min="9219" max="9219" width="12.28515625" style="2" customWidth="1"/>
    <col min="9220" max="9220" width="12.5703125" style="2" customWidth="1"/>
    <col min="9221" max="9444" width="9.140625" style="2"/>
    <col min="9445" max="9445" width="14.28515625" style="2" customWidth="1"/>
    <col min="9446" max="9446" width="38.140625" style="2" customWidth="1"/>
    <col min="9447" max="9466" width="0" style="2" hidden="1" customWidth="1"/>
    <col min="9467" max="9467" width="13.42578125" style="2" customWidth="1"/>
    <col min="9468" max="9469" width="0" style="2" hidden="1" customWidth="1"/>
    <col min="9470" max="9470" width="14.42578125" style="2" customWidth="1"/>
    <col min="9471" max="9472" width="0" style="2" hidden="1" customWidth="1"/>
    <col min="9473" max="9473" width="15" style="2" customWidth="1"/>
    <col min="9474" max="9474" width="14.140625" style="2" customWidth="1"/>
    <col min="9475" max="9475" width="12.28515625" style="2" customWidth="1"/>
    <col min="9476" max="9476" width="12.5703125" style="2" customWidth="1"/>
    <col min="9477" max="9700" width="9.140625" style="2"/>
    <col min="9701" max="9701" width="14.28515625" style="2" customWidth="1"/>
    <col min="9702" max="9702" width="38.140625" style="2" customWidth="1"/>
    <col min="9703" max="9722" width="0" style="2" hidden="1" customWidth="1"/>
    <col min="9723" max="9723" width="13.42578125" style="2" customWidth="1"/>
    <col min="9724" max="9725" width="0" style="2" hidden="1" customWidth="1"/>
    <col min="9726" max="9726" width="14.42578125" style="2" customWidth="1"/>
    <col min="9727" max="9728" width="0" style="2" hidden="1" customWidth="1"/>
    <col min="9729" max="9729" width="15" style="2" customWidth="1"/>
    <col min="9730" max="9730" width="14.140625" style="2" customWidth="1"/>
    <col min="9731" max="9731" width="12.28515625" style="2" customWidth="1"/>
    <col min="9732" max="9732" width="12.5703125" style="2" customWidth="1"/>
    <col min="9733" max="9956" width="9.140625" style="2"/>
    <col min="9957" max="9957" width="14.28515625" style="2" customWidth="1"/>
    <col min="9958" max="9958" width="38.140625" style="2" customWidth="1"/>
    <col min="9959" max="9978" width="0" style="2" hidden="1" customWidth="1"/>
    <col min="9979" max="9979" width="13.42578125" style="2" customWidth="1"/>
    <col min="9980" max="9981" width="0" style="2" hidden="1" customWidth="1"/>
    <col min="9982" max="9982" width="14.42578125" style="2" customWidth="1"/>
    <col min="9983" max="9984" width="0" style="2" hidden="1" customWidth="1"/>
    <col min="9985" max="9985" width="15" style="2" customWidth="1"/>
    <col min="9986" max="9986" width="14.140625" style="2" customWidth="1"/>
    <col min="9987" max="9987" width="12.28515625" style="2" customWidth="1"/>
    <col min="9988" max="9988" width="12.5703125" style="2" customWidth="1"/>
    <col min="9989" max="10212" width="9.140625" style="2"/>
    <col min="10213" max="10213" width="14.28515625" style="2" customWidth="1"/>
    <col min="10214" max="10214" width="38.140625" style="2" customWidth="1"/>
    <col min="10215" max="10234" width="0" style="2" hidden="1" customWidth="1"/>
    <col min="10235" max="10235" width="13.42578125" style="2" customWidth="1"/>
    <col min="10236" max="10237" width="0" style="2" hidden="1" customWidth="1"/>
    <col min="10238" max="10238" width="14.42578125" style="2" customWidth="1"/>
    <col min="10239" max="10240" width="0" style="2" hidden="1" customWidth="1"/>
    <col min="10241" max="10241" width="15" style="2" customWidth="1"/>
    <col min="10242" max="10242" width="14.140625" style="2" customWidth="1"/>
    <col min="10243" max="10243" width="12.28515625" style="2" customWidth="1"/>
    <col min="10244" max="10244" width="12.5703125" style="2" customWidth="1"/>
    <col min="10245" max="10468" width="9.140625" style="2"/>
    <col min="10469" max="10469" width="14.28515625" style="2" customWidth="1"/>
    <col min="10470" max="10470" width="38.140625" style="2" customWidth="1"/>
    <col min="10471" max="10490" width="0" style="2" hidden="1" customWidth="1"/>
    <col min="10491" max="10491" width="13.42578125" style="2" customWidth="1"/>
    <col min="10492" max="10493" width="0" style="2" hidden="1" customWidth="1"/>
    <col min="10494" max="10494" width="14.42578125" style="2" customWidth="1"/>
    <col min="10495" max="10496" width="0" style="2" hidden="1" customWidth="1"/>
    <col min="10497" max="10497" width="15" style="2" customWidth="1"/>
    <col min="10498" max="10498" width="14.140625" style="2" customWidth="1"/>
    <col min="10499" max="10499" width="12.28515625" style="2" customWidth="1"/>
    <col min="10500" max="10500" width="12.5703125" style="2" customWidth="1"/>
    <col min="10501" max="10724" width="9.140625" style="2"/>
    <col min="10725" max="10725" width="14.28515625" style="2" customWidth="1"/>
    <col min="10726" max="10726" width="38.140625" style="2" customWidth="1"/>
    <col min="10727" max="10746" width="0" style="2" hidden="1" customWidth="1"/>
    <col min="10747" max="10747" width="13.42578125" style="2" customWidth="1"/>
    <col min="10748" max="10749" width="0" style="2" hidden="1" customWidth="1"/>
    <col min="10750" max="10750" width="14.42578125" style="2" customWidth="1"/>
    <col min="10751" max="10752" width="0" style="2" hidden="1" customWidth="1"/>
    <col min="10753" max="10753" width="15" style="2" customWidth="1"/>
    <col min="10754" max="10754" width="14.140625" style="2" customWidth="1"/>
    <col min="10755" max="10755" width="12.28515625" style="2" customWidth="1"/>
    <col min="10756" max="10756" width="12.5703125" style="2" customWidth="1"/>
    <col min="10757" max="10980" width="9.140625" style="2"/>
    <col min="10981" max="10981" width="14.28515625" style="2" customWidth="1"/>
    <col min="10982" max="10982" width="38.140625" style="2" customWidth="1"/>
    <col min="10983" max="11002" width="0" style="2" hidden="1" customWidth="1"/>
    <col min="11003" max="11003" width="13.42578125" style="2" customWidth="1"/>
    <col min="11004" max="11005" width="0" style="2" hidden="1" customWidth="1"/>
    <col min="11006" max="11006" width="14.42578125" style="2" customWidth="1"/>
    <col min="11007" max="11008" width="0" style="2" hidden="1" customWidth="1"/>
    <col min="11009" max="11009" width="15" style="2" customWidth="1"/>
    <col min="11010" max="11010" width="14.140625" style="2" customWidth="1"/>
    <col min="11011" max="11011" width="12.28515625" style="2" customWidth="1"/>
    <col min="11012" max="11012" width="12.5703125" style="2" customWidth="1"/>
    <col min="11013" max="11236" width="9.140625" style="2"/>
    <col min="11237" max="11237" width="14.28515625" style="2" customWidth="1"/>
    <col min="11238" max="11238" width="38.140625" style="2" customWidth="1"/>
    <col min="11239" max="11258" width="0" style="2" hidden="1" customWidth="1"/>
    <col min="11259" max="11259" width="13.42578125" style="2" customWidth="1"/>
    <col min="11260" max="11261" width="0" style="2" hidden="1" customWidth="1"/>
    <col min="11262" max="11262" width="14.42578125" style="2" customWidth="1"/>
    <col min="11263" max="11264" width="0" style="2" hidden="1" customWidth="1"/>
    <col min="11265" max="11265" width="15" style="2" customWidth="1"/>
    <col min="11266" max="11266" width="14.140625" style="2" customWidth="1"/>
    <col min="11267" max="11267" width="12.28515625" style="2" customWidth="1"/>
    <col min="11268" max="11268" width="12.5703125" style="2" customWidth="1"/>
    <col min="11269" max="11492" width="9.140625" style="2"/>
    <col min="11493" max="11493" width="14.28515625" style="2" customWidth="1"/>
    <col min="11494" max="11494" width="38.140625" style="2" customWidth="1"/>
    <col min="11495" max="11514" width="0" style="2" hidden="1" customWidth="1"/>
    <col min="11515" max="11515" width="13.42578125" style="2" customWidth="1"/>
    <col min="11516" max="11517" width="0" style="2" hidden="1" customWidth="1"/>
    <col min="11518" max="11518" width="14.42578125" style="2" customWidth="1"/>
    <col min="11519" max="11520" width="0" style="2" hidden="1" customWidth="1"/>
    <col min="11521" max="11521" width="15" style="2" customWidth="1"/>
    <col min="11522" max="11522" width="14.140625" style="2" customWidth="1"/>
    <col min="11523" max="11523" width="12.28515625" style="2" customWidth="1"/>
    <col min="11524" max="11524" width="12.5703125" style="2" customWidth="1"/>
    <col min="11525" max="11748" width="9.140625" style="2"/>
    <col min="11749" max="11749" width="14.28515625" style="2" customWidth="1"/>
    <col min="11750" max="11750" width="38.140625" style="2" customWidth="1"/>
    <col min="11751" max="11770" width="0" style="2" hidden="1" customWidth="1"/>
    <col min="11771" max="11771" width="13.42578125" style="2" customWidth="1"/>
    <col min="11772" max="11773" width="0" style="2" hidden="1" customWidth="1"/>
    <col min="11774" max="11774" width="14.42578125" style="2" customWidth="1"/>
    <col min="11775" max="11776" width="0" style="2" hidden="1" customWidth="1"/>
    <col min="11777" max="11777" width="15" style="2" customWidth="1"/>
    <col min="11778" max="11778" width="14.140625" style="2" customWidth="1"/>
    <col min="11779" max="11779" width="12.28515625" style="2" customWidth="1"/>
    <col min="11780" max="11780" width="12.5703125" style="2" customWidth="1"/>
    <col min="11781" max="12004" width="9.140625" style="2"/>
    <col min="12005" max="12005" width="14.28515625" style="2" customWidth="1"/>
    <col min="12006" max="12006" width="38.140625" style="2" customWidth="1"/>
    <col min="12007" max="12026" width="0" style="2" hidden="1" customWidth="1"/>
    <col min="12027" max="12027" width="13.42578125" style="2" customWidth="1"/>
    <col min="12028" max="12029" width="0" style="2" hidden="1" customWidth="1"/>
    <col min="12030" max="12030" width="14.42578125" style="2" customWidth="1"/>
    <col min="12031" max="12032" width="0" style="2" hidden="1" customWidth="1"/>
    <col min="12033" max="12033" width="15" style="2" customWidth="1"/>
    <col min="12034" max="12034" width="14.140625" style="2" customWidth="1"/>
    <col min="12035" max="12035" width="12.28515625" style="2" customWidth="1"/>
    <col min="12036" max="12036" width="12.5703125" style="2" customWidth="1"/>
    <col min="12037" max="12260" width="9.140625" style="2"/>
    <col min="12261" max="12261" width="14.28515625" style="2" customWidth="1"/>
    <col min="12262" max="12262" width="38.140625" style="2" customWidth="1"/>
    <col min="12263" max="12282" width="0" style="2" hidden="1" customWidth="1"/>
    <col min="12283" max="12283" width="13.42578125" style="2" customWidth="1"/>
    <col min="12284" max="12285" width="0" style="2" hidden="1" customWidth="1"/>
    <col min="12286" max="12286" width="14.42578125" style="2" customWidth="1"/>
    <col min="12287" max="12288" width="0" style="2" hidden="1" customWidth="1"/>
    <col min="12289" max="12289" width="15" style="2" customWidth="1"/>
    <col min="12290" max="12290" width="14.140625" style="2" customWidth="1"/>
    <col min="12291" max="12291" width="12.28515625" style="2" customWidth="1"/>
    <col min="12292" max="12292" width="12.5703125" style="2" customWidth="1"/>
    <col min="12293" max="12516" width="9.140625" style="2"/>
    <col min="12517" max="12517" width="14.28515625" style="2" customWidth="1"/>
    <col min="12518" max="12518" width="38.140625" style="2" customWidth="1"/>
    <col min="12519" max="12538" width="0" style="2" hidden="1" customWidth="1"/>
    <col min="12539" max="12539" width="13.42578125" style="2" customWidth="1"/>
    <col min="12540" max="12541" width="0" style="2" hidden="1" customWidth="1"/>
    <col min="12542" max="12542" width="14.42578125" style="2" customWidth="1"/>
    <col min="12543" max="12544" width="0" style="2" hidden="1" customWidth="1"/>
    <col min="12545" max="12545" width="15" style="2" customWidth="1"/>
    <col min="12546" max="12546" width="14.140625" style="2" customWidth="1"/>
    <col min="12547" max="12547" width="12.28515625" style="2" customWidth="1"/>
    <col min="12548" max="12548" width="12.5703125" style="2" customWidth="1"/>
    <col min="12549" max="12772" width="9.140625" style="2"/>
    <col min="12773" max="12773" width="14.28515625" style="2" customWidth="1"/>
    <col min="12774" max="12774" width="38.140625" style="2" customWidth="1"/>
    <col min="12775" max="12794" width="0" style="2" hidden="1" customWidth="1"/>
    <col min="12795" max="12795" width="13.42578125" style="2" customWidth="1"/>
    <col min="12796" max="12797" width="0" style="2" hidden="1" customWidth="1"/>
    <col min="12798" max="12798" width="14.42578125" style="2" customWidth="1"/>
    <col min="12799" max="12800" width="0" style="2" hidden="1" customWidth="1"/>
    <col min="12801" max="12801" width="15" style="2" customWidth="1"/>
    <col min="12802" max="12802" width="14.140625" style="2" customWidth="1"/>
    <col min="12803" max="12803" width="12.28515625" style="2" customWidth="1"/>
    <col min="12804" max="12804" width="12.5703125" style="2" customWidth="1"/>
    <col min="12805" max="13028" width="9.140625" style="2"/>
    <col min="13029" max="13029" width="14.28515625" style="2" customWidth="1"/>
    <col min="13030" max="13030" width="38.140625" style="2" customWidth="1"/>
    <col min="13031" max="13050" width="0" style="2" hidden="1" customWidth="1"/>
    <col min="13051" max="13051" width="13.42578125" style="2" customWidth="1"/>
    <col min="13052" max="13053" width="0" style="2" hidden="1" customWidth="1"/>
    <col min="13054" max="13054" width="14.42578125" style="2" customWidth="1"/>
    <col min="13055" max="13056" width="0" style="2" hidden="1" customWidth="1"/>
    <col min="13057" max="13057" width="15" style="2" customWidth="1"/>
    <col min="13058" max="13058" width="14.140625" style="2" customWidth="1"/>
    <col min="13059" max="13059" width="12.28515625" style="2" customWidth="1"/>
    <col min="13060" max="13060" width="12.5703125" style="2" customWidth="1"/>
    <col min="13061" max="13284" width="9.140625" style="2"/>
    <col min="13285" max="13285" width="14.28515625" style="2" customWidth="1"/>
    <col min="13286" max="13286" width="38.140625" style="2" customWidth="1"/>
    <col min="13287" max="13306" width="0" style="2" hidden="1" customWidth="1"/>
    <col min="13307" max="13307" width="13.42578125" style="2" customWidth="1"/>
    <col min="13308" max="13309" width="0" style="2" hidden="1" customWidth="1"/>
    <col min="13310" max="13310" width="14.42578125" style="2" customWidth="1"/>
    <col min="13311" max="13312" width="0" style="2" hidden="1" customWidth="1"/>
    <col min="13313" max="13313" width="15" style="2" customWidth="1"/>
    <col min="13314" max="13314" width="14.140625" style="2" customWidth="1"/>
    <col min="13315" max="13315" width="12.28515625" style="2" customWidth="1"/>
    <col min="13316" max="13316" width="12.5703125" style="2" customWidth="1"/>
    <col min="13317" max="13540" width="9.140625" style="2"/>
    <col min="13541" max="13541" width="14.28515625" style="2" customWidth="1"/>
    <col min="13542" max="13542" width="38.140625" style="2" customWidth="1"/>
    <col min="13543" max="13562" width="0" style="2" hidden="1" customWidth="1"/>
    <col min="13563" max="13563" width="13.42578125" style="2" customWidth="1"/>
    <col min="13564" max="13565" width="0" style="2" hidden="1" customWidth="1"/>
    <col min="13566" max="13566" width="14.42578125" style="2" customWidth="1"/>
    <col min="13567" max="13568" width="0" style="2" hidden="1" customWidth="1"/>
    <col min="13569" max="13569" width="15" style="2" customWidth="1"/>
    <col min="13570" max="13570" width="14.140625" style="2" customWidth="1"/>
    <col min="13571" max="13571" width="12.28515625" style="2" customWidth="1"/>
    <col min="13572" max="13572" width="12.5703125" style="2" customWidth="1"/>
    <col min="13573" max="13796" width="9.140625" style="2"/>
    <col min="13797" max="13797" width="14.28515625" style="2" customWidth="1"/>
    <col min="13798" max="13798" width="38.140625" style="2" customWidth="1"/>
    <col min="13799" max="13818" width="0" style="2" hidden="1" customWidth="1"/>
    <col min="13819" max="13819" width="13.42578125" style="2" customWidth="1"/>
    <col min="13820" max="13821" width="0" style="2" hidden="1" customWidth="1"/>
    <col min="13822" max="13822" width="14.42578125" style="2" customWidth="1"/>
    <col min="13823" max="13824" width="0" style="2" hidden="1" customWidth="1"/>
    <col min="13825" max="13825" width="15" style="2" customWidth="1"/>
    <col min="13826" max="13826" width="14.140625" style="2" customWidth="1"/>
    <col min="13827" max="13827" width="12.28515625" style="2" customWidth="1"/>
    <col min="13828" max="13828" width="12.5703125" style="2" customWidth="1"/>
    <col min="13829" max="14052" width="9.140625" style="2"/>
    <col min="14053" max="14053" width="14.28515625" style="2" customWidth="1"/>
    <col min="14054" max="14054" width="38.140625" style="2" customWidth="1"/>
    <col min="14055" max="14074" width="0" style="2" hidden="1" customWidth="1"/>
    <col min="14075" max="14075" width="13.42578125" style="2" customWidth="1"/>
    <col min="14076" max="14077" width="0" style="2" hidden="1" customWidth="1"/>
    <col min="14078" max="14078" width="14.42578125" style="2" customWidth="1"/>
    <col min="14079" max="14080" width="0" style="2" hidden="1" customWidth="1"/>
    <col min="14081" max="14081" width="15" style="2" customWidth="1"/>
    <col min="14082" max="14082" width="14.140625" style="2" customWidth="1"/>
    <col min="14083" max="14083" width="12.28515625" style="2" customWidth="1"/>
    <col min="14084" max="14084" width="12.5703125" style="2" customWidth="1"/>
    <col min="14085" max="14308" width="9.140625" style="2"/>
    <col min="14309" max="14309" width="14.28515625" style="2" customWidth="1"/>
    <col min="14310" max="14310" width="38.140625" style="2" customWidth="1"/>
    <col min="14311" max="14330" width="0" style="2" hidden="1" customWidth="1"/>
    <col min="14331" max="14331" width="13.42578125" style="2" customWidth="1"/>
    <col min="14332" max="14333" width="0" style="2" hidden="1" customWidth="1"/>
    <col min="14334" max="14334" width="14.42578125" style="2" customWidth="1"/>
    <col min="14335" max="14336" width="0" style="2" hidden="1" customWidth="1"/>
    <col min="14337" max="14337" width="15" style="2" customWidth="1"/>
    <col min="14338" max="14338" width="14.140625" style="2" customWidth="1"/>
    <col min="14339" max="14339" width="12.28515625" style="2" customWidth="1"/>
    <col min="14340" max="14340" width="12.5703125" style="2" customWidth="1"/>
    <col min="14341" max="14564" width="9.140625" style="2"/>
    <col min="14565" max="14565" width="14.28515625" style="2" customWidth="1"/>
    <col min="14566" max="14566" width="38.140625" style="2" customWidth="1"/>
    <col min="14567" max="14586" width="0" style="2" hidden="1" customWidth="1"/>
    <col min="14587" max="14587" width="13.42578125" style="2" customWidth="1"/>
    <col min="14588" max="14589" width="0" style="2" hidden="1" customWidth="1"/>
    <col min="14590" max="14590" width="14.42578125" style="2" customWidth="1"/>
    <col min="14591" max="14592" width="0" style="2" hidden="1" customWidth="1"/>
    <col min="14593" max="14593" width="15" style="2" customWidth="1"/>
    <col min="14594" max="14594" width="14.140625" style="2" customWidth="1"/>
    <col min="14595" max="14595" width="12.28515625" style="2" customWidth="1"/>
    <col min="14596" max="14596" width="12.5703125" style="2" customWidth="1"/>
    <col min="14597" max="14820" width="9.140625" style="2"/>
    <col min="14821" max="14821" width="14.28515625" style="2" customWidth="1"/>
    <col min="14822" max="14822" width="38.140625" style="2" customWidth="1"/>
    <col min="14823" max="14842" width="0" style="2" hidden="1" customWidth="1"/>
    <col min="14843" max="14843" width="13.42578125" style="2" customWidth="1"/>
    <col min="14844" max="14845" width="0" style="2" hidden="1" customWidth="1"/>
    <col min="14846" max="14846" width="14.42578125" style="2" customWidth="1"/>
    <col min="14847" max="14848" width="0" style="2" hidden="1" customWidth="1"/>
    <col min="14849" max="14849" width="15" style="2" customWidth="1"/>
    <col min="14850" max="14850" width="14.140625" style="2" customWidth="1"/>
    <col min="14851" max="14851" width="12.28515625" style="2" customWidth="1"/>
    <col min="14852" max="14852" width="12.5703125" style="2" customWidth="1"/>
    <col min="14853" max="15076" width="9.140625" style="2"/>
    <col min="15077" max="15077" width="14.28515625" style="2" customWidth="1"/>
    <col min="15078" max="15078" width="38.140625" style="2" customWidth="1"/>
    <col min="15079" max="15098" width="0" style="2" hidden="1" customWidth="1"/>
    <col min="15099" max="15099" width="13.42578125" style="2" customWidth="1"/>
    <col min="15100" max="15101" width="0" style="2" hidden="1" customWidth="1"/>
    <col min="15102" max="15102" width="14.42578125" style="2" customWidth="1"/>
    <col min="15103" max="15104" width="0" style="2" hidden="1" customWidth="1"/>
    <col min="15105" max="15105" width="15" style="2" customWidth="1"/>
    <col min="15106" max="15106" width="14.140625" style="2" customWidth="1"/>
    <col min="15107" max="15107" width="12.28515625" style="2" customWidth="1"/>
    <col min="15108" max="15108" width="12.5703125" style="2" customWidth="1"/>
    <col min="15109" max="15332" width="9.140625" style="2"/>
    <col min="15333" max="15333" width="14.28515625" style="2" customWidth="1"/>
    <col min="15334" max="15334" width="38.140625" style="2" customWidth="1"/>
    <col min="15335" max="15354" width="0" style="2" hidden="1" customWidth="1"/>
    <col min="15355" max="15355" width="13.42578125" style="2" customWidth="1"/>
    <col min="15356" max="15357" width="0" style="2" hidden="1" customWidth="1"/>
    <col min="15358" max="15358" width="14.42578125" style="2" customWidth="1"/>
    <col min="15359" max="15360" width="0" style="2" hidden="1" customWidth="1"/>
    <col min="15361" max="15361" width="15" style="2" customWidth="1"/>
    <col min="15362" max="15362" width="14.140625" style="2" customWidth="1"/>
    <col min="15363" max="15363" width="12.28515625" style="2" customWidth="1"/>
    <col min="15364" max="15364" width="12.5703125" style="2" customWidth="1"/>
    <col min="15365" max="15588" width="9.140625" style="2"/>
    <col min="15589" max="15589" width="14.28515625" style="2" customWidth="1"/>
    <col min="15590" max="15590" width="38.140625" style="2" customWidth="1"/>
    <col min="15591" max="15610" width="0" style="2" hidden="1" customWidth="1"/>
    <col min="15611" max="15611" width="13.42578125" style="2" customWidth="1"/>
    <col min="15612" max="15613" width="0" style="2" hidden="1" customWidth="1"/>
    <col min="15614" max="15614" width="14.42578125" style="2" customWidth="1"/>
    <col min="15615" max="15616" width="0" style="2" hidden="1" customWidth="1"/>
    <col min="15617" max="15617" width="15" style="2" customWidth="1"/>
    <col min="15618" max="15618" width="14.140625" style="2" customWidth="1"/>
    <col min="15619" max="15619" width="12.28515625" style="2" customWidth="1"/>
    <col min="15620" max="15620" width="12.5703125" style="2" customWidth="1"/>
    <col min="15621" max="15844" width="9.140625" style="2"/>
    <col min="15845" max="15845" width="14.28515625" style="2" customWidth="1"/>
    <col min="15846" max="15846" width="38.140625" style="2" customWidth="1"/>
    <col min="15847" max="15866" width="0" style="2" hidden="1" customWidth="1"/>
    <col min="15867" max="15867" width="13.42578125" style="2" customWidth="1"/>
    <col min="15868" max="15869" width="0" style="2" hidden="1" customWidth="1"/>
    <col min="15870" max="15870" width="14.42578125" style="2" customWidth="1"/>
    <col min="15871" max="15872" width="0" style="2" hidden="1" customWidth="1"/>
    <col min="15873" max="15873" width="15" style="2" customWidth="1"/>
    <col min="15874" max="15874" width="14.140625" style="2" customWidth="1"/>
    <col min="15875" max="15875" width="12.28515625" style="2" customWidth="1"/>
    <col min="15876" max="15876" width="12.5703125" style="2" customWidth="1"/>
    <col min="15877" max="16100" width="9.140625" style="2"/>
    <col min="16101" max="16101" width="14.28515625" style="2" customWidth="1"/>
    <col min="16102" max="16102" width="38.140625" style="2" customWidth="1"/>
    <col min="16103" max="16122" width="0" style="2" hidden="1" customWidth="1"/>
    <col min="16123" max="16123" width="13.42578125" style="2" customWidth="1"/>
    <col min="16124" max="16125" width="0" style="2" hidden="1" customWidth="1"/>
    <col min="16126" max="16126" width="14.42578125" style="2" customWidth="1"/>
    <col min="16127" max="16128" width="0" style="2" hidden="1" customWidth="1"/>
    <col min="16129" max="16129" width="15" style="2" customWidth="1"/>
    <col min="16130" max="16130" width="14.140625" style="2" customWidth="1"/>
    <col min="16131" max="16131" width="12.28515625" style="2" customWidth="1"/>
    <col min="16132" max="16132" width="12.5703125" style="2" customWidth="1"/>
    <col min="16133" max="16384" width="9.140625" style="2"/>
  </cols>
  <sheetData>
    <row r="1" spans="1:12" ht="13.5" thickBot="1"/>
    <row r="2" spans="1:12" s="12" customFormat="1">
      <c r="A2" s="5"/>
      <c r="B2" s="6" t="s">
        <v>0</v>
      </c>
      <c r="C2" s="7" t="s">
        <v>1</v>
      </c>
      <c r="D2" s="7" t="s">
        <v>2</v>
      </c>
      <c r="E2" s="7" t="s">
        <v>3</v>
      </c>
      <c r="F2" s="8" t="s">
        <v>4</v>
      </c>
      <c r="G2" s="9" t="s">
        <v>5</v>
      </c>
      <c r="H2" s="9" t="s">
        <v>5</v>
      </c>
      <c r="I2" s="7" t="s">
        <v>5</v>
      </c>
      <c r="J2" s="9" t="s">
        <v>5</v>
      </c>
      <c r="K2" s="10" t="s">
        <v>6</v>
      </c>
      <c r="L2" s="11" t="s">
        <v>6</v>
      </c>
    </row>
    <row r="3" spans="1:12" ht="13.5" thickBot="1">
      <c r="A3" s="13"/>
      <c r="B3" s="14" t="s">
        <v>7</v>
      </c>
      <c r="C3" s="15" t="s">
        <v>8</v>
      </c>
      <c r="D3" s="15" t="s">
        <v>8</v>
      </c>
      <c r="E3" s="15" t="s">
        <v>8</v>
      </c>
      <c r="F3" s="16" t="s">
        <v>8</v>
      </c>
      <c r="G3" s="17" t="s">
        <v>9</v>
      </c>
      <c r="H3" s="17" t="s">
        <v>10</v>
      </c>
      <c r="I3" s="15" t="s">
        <v>11</v>
      </c>
      <c r="J3" s="17" t="s">
        <v>12</v>
      </c>
      <c r="K3" s="18" t="s">
        <v>13</v>
      </c>
      <c r="L3" s="19" t="s">
        <v>10</v>
      </c>
    </row>
    <row r="4" spans="1:12">
      <c r="A4" s="20" t="s">
        <v>14</v>
      </c>
      <c r="B4" s="21" t="s">
        <v>15</v>
      </c>
      <c r="C4" s="22">
        <v>1333</v>
      </c>
      <c r="D4" s="22">
        <v>2459</v>
      </c>
      <c r="E4" s="23">
        <v>3222</v>
      </c>
      <c r="F4" s="24">
        <v>140929</v>
      </c>
      <c r="G4" s="24">
        <v>0</v>
      </c>
      <c r="H4" s="24">
        <f>SUM('[1]16-17 budget modif1 line-item 1'!G6:G18)</f>
        <v>62255.688000000002</v>
      </c>
      <c r="I4" s="22">
        <f>SUM('[2]GF budget 2015-16 line-item '!I6:I18)</f>
        <v>47897.72</v>
      </c>
      <c r="J4" s="24">
        <f>'[3]TB @ 6-30-16'!M19</f>
        <v>27959.11</v>
      </c>
      <c r="K4" s="25">
        <f>SUM('[4]GF budget 2016-17 line-item +2 '!K6:K18)</f>
        <v>95875</v>
      </c>
      <c r="L4" s="26">
        <f>'[1]16-17 budget modif1 line-item 2'!O18</f>
        <v>95875</v>
      </c>
    </row>
    <row r="5" spans="1:12">
      <c r="A5" s="27" t="s">
        <v>16</v>
      </c>
      <c r="B5" s="28" t="s">
        <v>17</v>
      </c>
      <c r="C5" s="29">
        <v>798479</v>
      </c>
      <c r="D5" s="29">
        <v>1915666</v>
      </c>
      <c r="E5" s="30">
        <v>2756292</v>
      </c>
      <c r="F5" s="31">
        <v>3131699</v>
      </c>
      <c r="G5" s="31">
        <v>3575339</v>
      </c>
      <c r="H5" s="31">
        <f>SUM('[1]16-17 budget modif1 line-item 1'!G19:G38)</f>
        <v>3500732.0012597162</v>
      </c>
      <c r="I5" s="29">
        <f>SUM('[2]GF budget 2015-16 line-item 2'!I19:I38)</f>
        <v>3508141.5300853336</v>
      </c>
      <c r="J5" s="31">
        <f>'[3]TB @ 6-30-16'!M24</f>
        <v>3506011.8499999996</v>
      </c>
      <c r="K5" s="32">
        <f>SUM('[4]GF budget 2016-17 line-item +2 '!K19:JK38)</f>
        <v>4837497.5165530322</v>
      </c>
      <c r="L5" s="33">
        <f>'[1]16-17 budget modif1 line-item 2'!O38</f>
        <v>3896359.55</v>
      </c>
    </row>
    <row r="6" spans="1:12">
      <c r="A6" s="27" t="s">
        <v>18</v>
      </c>
      <c r="B6" s="28" t="s">
        <v>19</v>
      </c>
      <c r="C6" s="29">
        <v>352648</v>
      </c>
      <c r="D6" s="29">
        <v>179779</v>
      </c>
      <c r="E6" s="30">
        <v>279206</v>
      </c>
      <c r="F6" s="31">
        <v>438878</v>
      </c>
      <c r="G6" s="31">
        <v>431564</v>
      </c>
      <c r="H6" s="31">
        <f>SUM('[1]16-17 budget modif1 line-item 1'!G40:G56)</f>
        <v>422917</v>
      </c>
      <c r="I6" s="29">
        <f>SUM('[2]GF budget 2015-16 line-item 2'!I40:I56)</f>
        <v>405307.90134009765</v>
      </c>
      <c r="J6" s="31">
        <f>'[3]TB @ 6-30-16'!M28</f>
        <v>435919.35999999999</v>
      </c>
      <c r="K6" s="32">
        <f>SUM('[4]GF budget 2016-17 line-item +2 '!K40:K56)</f>
        <v>437218.40591176855</v>
      </c>
      <c r="L6" s="33">
        <f>'[1]16-17 budget modif1 line-item 2'!O56</f>
        <v>431663.78426418419</v>
      </c>
    </row>
    <row r="7" spans="1:12" ht="13.5" thickBot="1">
      <c r="A7" s="27" t="s">
        <v>20</v>
      </c>
      <c r="B7" s="34" t="s">
        <v>21</v>
      </c>
      <c r="C7" s="35">
        <v>445617</v>
      </c>
      <c r="D7" s="35">
        <v>273624</v>
      </c>
      <c r="E7" s="36">
        <v>0</v>
      </c>
      <c r="F7" s="37">
        <v>0</v>
      </c>
      <c r="G7" s="37">
        <v>0</v>
      </c>
      <c r="H7" s="37">
        <f>SUM('[1]16-17 budget modif1 line-item 1'!G58:G64)</f>
        <v>0</v>
      </c>
      <c r="I7" s="35">
        <f>SUM('[2]GF budget 2015-16 line-item '!I58:I63)</f>
        <v>10442.5</v>
      </c>
      <c r="J7" s="37">
        <f>'[3]TB @ 6-30-16'!M7</f>
        <v>14252.18</v>
      </c>
      <c r="K7" s="38">
        <f>SUM('[4]GF budget 2016-17 line-item +2 '!K58:K63)</f>
        <v>0</v>
      </c>
      <c r="L7" s="39">
        <f>'[1]16-17 budget modif1 line-item 2'!O64</f>
        <v>428899</v>
      </c>
    </row>
    <row r="8" spans="1:12" ht="13.5" thickBot="1">
      <c r="A8" s="40"/>
      <c r="B8" s="41" t="s">
        <v>22</v>
      </c>
      <c r="C8" s="42">
        <f t="shared" ref="C8:H8" si="0">SUM(C4:C7)</f>
        <v>1598077</v>
      </c>
      <c r="D8" s="42">
        <f t="shared" si="0"/>
        <v>2371528</v>
      </c>
      <c r="E8" s="43">
        <f t="shared" si="0"/>
        <v>3038720</v>
      </c>
      <c r="F8" s="44">
        <f t="shared" si="0"/>
        <v>3711506</v>
      </c>
      <c r="G8" s="44">
        <f t="shared" si="0"/>
        <v>4006903</v>
      </c>
      <c r="H8" s="44">
        <f t="shared" si="0"/>
        <v>3985904.6892597163</v>
      </c>
      <c r="I8" s="42">
        <f t="shared" ref="I8:L8" si="1">SUM(I4:I7)</f>
        <v>3971789.6514254315</v>
      </c>
      <c r="J8" s="44">
        <f>SUM(J4:J7)</f>
        <v>3984142.4999999995</v>
      </c>
      <c r="K8" s="45">
        <f t="shared" si="1"/>
        <v>5370590.922464801</v>
      </c>
      <c r="L8" s="46">
        <f t="shared" si="1"/>
        <v>4852797.3342641843</v>
      </c>
    </row>
    <row r="9" spans="1:12" ht="13.5" thickBot="1">
      <c r="A9" s="47"/>
      <c r="B9" s="48"/>
      <c r="C9" s="49"/>
      <c r="D9" s="49"/>
      <c r="E9" s="50"/>
      <c r="F9" s="51"/>
      <c r="G9" s="51"/>
      <c r="H9" s="51"/>
      <c r="I9" s="49"/>
      <c r="J9" s="51"/>
      <c r="K9" s="52"/>
      <c r="L9" s="53"/>
    </row>
    <row r="10" spans="1:12" ht="13.5" thickBot="1">
      <c r="A10" s="40"/>
      <c r="B10" s="54" t="s">
        <v>23</v>
      </c>
      <c r="C10" s="49"/>
      <c r="D10" s="49"/>
      <c r="E10" s="50"/>
      <c r="F10" s="51"/>
      <c r="G10" s="51"/>
      <c r="H10" s="51"/>
      <c r="I10" s="49"/>
      <c r="J10" s="51"/>
      <c r="K10" s="52"/>
      <c r="L10" s="53"/>
    </row>
    <row r="11" spans="1:12">
      <c r="A11" s="20" t="s">
        <v>24</v>
      </c>
      <c r="B11" s="55" t="s">
        <v>25</v>
      </c>
      <c r="C11" s="22"/>
      <c r="D11" s="22"/>
      <c r="E11" s="23"/>
      <c r="F11" s="24"/>
      <c r="G11" s="24"/>
      <c r="H11" s="24"/>
      <c r="I11" s="22"/>
      <c r="J11" s="24"/>
      <c r="K11" s="25"/>
      <c r="L11" s="26"/>
    </row>
    <row r="12" spans="1:12">
      <c r="A12" s="27" t="s">
        <v>26</v>
      </c>
      <c r="B12" s="28" t="s">
        <v>27</v>
      </c>
      <c r="C12" s="29">
        <v>694909</v>
      </c>
      <c r="D12" s="29">
        <v>888184</v>
      </c>
      <c r="E12" s="30">
        <v>964129</v>
      </c>
      <c r="F12" s="31">
        <v>852561</v>
      </c>
      <c r="G12" s="31">
        <v>931299</v>
      </c>
      <c r="H12" s="31">
        <f>'[1]16-17 budget modif1 line-item 1'!G104+'[1]16-17 budget modif1 line-item 1'!G143+'[1]16-17 budget modif1 line-item 1'!G204+'[1]16-17 budget modif1 line-item 1'!G242+'[1]16-17 budget modif1 line-item 1'!G282</f>
        <v>931799.75306992629</v>
      </c>
      <c r="I12" s="29">
        <f>'[2]GF budget 2015-16 line-item '!I104+'[2]GF budget 2015-16 line-item '!I143+'[2]GF budget 2015-16 line-item '!I206+'[2]GF budget 2015-16 line-item '!I244+'[2]GF budget 2015-16 line-item '!I284</f>
        <v>904804.2912718117</v>
      </c>
      <c r="J12" s="31">
        <f>'[3]TB @ 6-30-16'!L63</f>
        <v>887154.11</v>
      </c>
      <c r="K12" s="32">
        <f>'[4]GF budget 2016-17 line-item +1'!K104+'[4]GF budget 2016-17 line-item +2 '!K143+'[4]GF budget 2016-17 line-item +2 '!K206+'[4]GF budget 2016-17 line-item +2 '!K244+'[4]GF budget 2016-17 line-item +2 '!K284</f>
        <v>1435396.1975670322</v>
      </c>
      <c r="L12" s="33">
        <f>'[1]16-17 budget modif1 line-item 2'!M104+'[1]16-17 budget modif1 line-item 2'!M143+'[1]16-17 budget modif1 line-item 2'!M204+'[1]16-17 budget modif1 line-item 2'!M282</f>
        <v>1135171.4708137272</v>
      </c>
    </row>
    <row r="13" spans="1:12">
      <c r="A13" s="27" t="s">
        <v>28</v>
      </c>
      <c r="B13" s="28" t="s">
        <v>29</v>
      </c>
      <c r="C13" s="29">
        <v>0</v>
      </c>
      <c r="D13" s="29">
        <v>218480</v>
      </c>
      <c r="E13" s="30">
        <v>260370</v>
      </c>
      <c r="F13" s="31">
        <v>756515</v>
      </c>
      <c r="G13" s="31">
        <v>660110</v>
      </c>
      <c r="H13" s="31">
        <f>'[1]16-17 budget modif1 line-item 1'!G331+'[1]16-17 budget modif1 line-item 1'!G412</f>
        <v>674178.99800000002</v>
      </c>
      <c r="I13" s="29">
        <f>'[2]GF budget 2015-16 line-item 2'!I332+'[2]GF budget 2015-16 line-item 2'!I413</f>
        <v>547869.40514639998</v>
      </c>
      <c r="J13" s="31">
        <f>'[3]TB @ 6-30-16'!L101</f>
        <v>542801.20000000007</v>
      </c>
      <c r="K13" s="32">
        <f>'[4]GF budget 2016-17 line-item +2 '!K332+'[4]GF budget 2016-17 line-item +2 '!K413</f>
        <v>634054.12997547223</v>
      </c>
      <c r="L13" s="33">
        <f>'[1]16-17 budget modif1 line-item 2'!M331+'[1]16-17 budget modif1 line-item 2'!M412</f>
        <v>567435.04462850245</v>
      </c>
    </row>
    <row r="14" spans="1:12" ht="13.5" thickBot="1">
      <c r="A14" s="56" t="s">
        <v>30</v>
      </c>
      <c r="B14" s="34" t="s">
        <v>31</v>
      </c>
      <c r="C14" s="35"/>
      <c r="D14" s="35"/>
      <c r="E14" s="36"/>
      <c r="F14" s="37"/>
      <c r="G14" s="37"/>
      <c r="H14" s="37"/>
      <c r="I14" s="35"/>
      <c r="J14" s="37"/>
      <c r="K14" s="38"/>
      <c r="L14" s="39"/>
    </row>
    <row r="15" spans="1:12" s="12" customFormat="1" ht="13.5" thickBot="1">
      <c r="A15" s="57"/>
      <c r="B15" s="58" t="s">
        <v>32</v>
      </c>
      <c r="C15" s="42">
        <f t="shared" ref="C15:D15" si="2">SUM(C12:C13)</f>
        <v>694909</v>
      </c>
      <c r="D15" s="42">
        <f t="shared" si="2"/>
        <v>1106664</v>
      </c>
      <c r="E15" s="43">
        <f>SUM(E12:E13)</f>
        <v>1224499</v>
      </c>
      <c r="F15" s="44">
        <f>SUM(F12:F14)</f>
        <v>1609076</v>
      </c>
      <c r="G15" s="44">
        <f>SUM(G12:G14)</f>
        <v>1591409</v>
      </c>
      <c r="H15" s="44">
        <f>SUM(H12:H14)</f>
        <v>1605978.7510699262</v>
      </c>
      <c r="I15" s="42">
        <f>SUM(I12:I14)</f>
        <v>1452673.6964182118</v>
      </c>
      <c r="J15" s="44">
        <f>SUM(J12:J13)</f>
        <v>1429955.31</v>
      </c>
      <c r="K15" s="45">
        <f>SUM(K12:K14)</f>
        <v>2069450.3275425043</v>
      </c>
      <c r="L15" s="46">
        <f>SUM(L12:L14)</f>
        <v>1702606.5154422298</v>
      </c>
    </row>
    <row r="16" spans="1:12">
      <c r="A16" s="59" t="s">
        <v>33</v>
      </c>
      <c r="B16" s="60" t="s">
        <v>34</v>
      </c>
      <c r="C16" s="22">
        <v>97058</v>
      </c>
      <c r="D16" s="22">
        <v>115441</v>
      </c>
      <c r="E16" s="23">
        <v>108232</v>
      </c>
      <c r="F16" s="24">
        <v>143128</v>
      </c>
      <c r="G16" s="24">
        <v>173227</v>
      </c>
      <c r="H16" s="24">
        <f>'[1]16-17 budget modif1 line-item 1'!G427+'[1]16-17 budget modif1 line-item 1'!G478+'[1]16-17 budget modif1 line-item 1'!G484+'[1]16-17 budget modif1 line-item 1'!G489+'[1]16-17 budget modif1 line-item 1'!G495+'[1]16-17 budget modif1 line-item 1'!G535+'[1]16-17 budget modif1 line-item 1'!G539+'[1]16-17 budget modif1 line-item 1'!G556</f>
        <v>176371.66996799997</v>
      </c>
      <c r="I16" s="22">
        <f>'[2]GF budget 2015-16 line-item '!I428+'[2]GF budget 2015-16 line-item 2'!I478+'[2]GF budget 2015-16 line-item '!I484+'[2]GF budget 2015-16 line-item '!I489+'[2]GF budget 2015-16 line-item '!I495+'[2]GF budget 2015-16 line-item '!I535+'[2]GF budget 2015-16 line-item '!I539+'[2]GF budget 2015-16 line-item '!I556</f>
        <v>182553.68675200001</v>
      </c>
      <c r="J16" s="24">
        <f>'[3]TB @ 6-30-16'!L135</f>
        <v>182143.12000000005</v>
      </c>
      <c r="K16" s="25">
        <f>'[4]GF budget 2016-17 line-item +2 '!K428+'[4]GF budget 2016-17 line-item +2 '!K479+'[4]GF budget 2016-17 line-item +2 '!K485+'[4]GF budget 2016-17 line-item +2 '!K490+'[4]GF budget 2016-17 line-item +2 '!K496+'[4]GF budget 2016-17 line-item +2 '!K536+'[4]GF budget 2016-17 line-item +2 '!K540+'[4]GF budget 2016-17 line-item +2 '!K557</f>
        <v>322176.86066512432</v>
      </c>
      <c r="L16" s="26">
        <f>'[1]16-17 budget modif1 line-item 2'!M427+'[1]16-17 budget modif1 line-item 2'!M478+'[1]16-17 budget modif1 line-item 2'!M484+'[1]16-17 budget modif1 line-item 2'!M489+'[1]16-17 budget modif1 line-item 2'!M495+'[1]16-17 budget modif1 line-item 2'!M535+'[1]16-17 budget modif1 line-item 2'!M539+'[1]16-17 budget modif1 line-item 2'!M543+'[1]16-17 budget modif1 line-item 2'!M556</f>
        <v>287528.925842</v>
      </c>
    </row>
    <row r="17" spans="1:12">
      <c r="A17" s="20" t="s">
        <v>35</v>
      </c>
      <c r="B17" s="21" t="s">
        <v>36</v>
      </c>
      <c r="C17" s="61">
        <v>104381</v>
      </c>
      <c r="D17" s="61">
        <v>59770</v>
      </c>
      <c r="E17" s="62">
        <v>80959</v>
      </c>
      <c r="F17" s="63">
        <v>71723</v>
      </c>
      <c r="G17" s="63">
        <v>142351</v>
      </c>
      <c r="H17" s="63">
        <f>SUM('[1]16-17 budget modif1 line-item 1'!G642+'[1]16-17 budget modif1 line-item 1'!G666+'[1]16-17 budget modif1 line-item 1'!G706+'[1]16-17 budget modif1 line-item 1'!G764+'[1]16-17 budget modif1 line-item 1'!G787)</f>
        <v>110910.595</v>
      </c>
      <c r="I17" s="61">
        <f>SUM('[2]GF budget 2015-16 line-item 2'!I642+'[2]GF budget 2015-16 line-item '!I666+'[2]GF budget 2015-16 line-item '!I705+'[2]GF budget 2015-16 line-item 2'!I764+'[2]GF budget 2015-16 line-item '!I786)</f>
        <v>115070.63038112632</v>
      </c>
      <c r="J17" s="63">
        <f>'[3]TB @ 6-30-16'!L172</f>
        <v>108960.59</v>
      </c>
      <c r="K17" s="64">
        <f>SUM('[4]GF budget 2016-17 line-item +2 '!K643+'[4]GF budget 2016-17 line-item +2 '!K667+'[4]GF budget 2016-17 line-item +2 '!K706+'[4]GF budget 2016-17 line-item +2 '!K764+'[4]GF budget 2016-17 line-item +2 '!K787)</f>
        <v>229152.74845629151</v>
      </c>
      <c r="L17" s="65">
        <f>'[1]16-17 budget modif1 line-item 2'!M642+'[1]16-17 budget modif1 line-item 2'!M706+'[1]16-17 budget modif1 line-item 2'!M764+'[1]16-17 budget modif1 line-item 2'!M787</f>
        <v>179296.77241250002</v>
      </c>
    </row>
    <row r="18" spans="1:12">
      <c r="A18" s="27" t="s">
        <v>37</v>
      </c>
      <c r="B18" s="28" t="s">
        <v>38</v>
      </c>
      <c r="C18" s="29">
        <v>52905</v>
      </c>
      <c r="D18" s="29">
        <v>74908</v>
      </c>
      <c r="E18" s="30">
        <v>318637</v>
      </c>
      <c r="F18" s="31">
        <v>186113</v>
      </c>
      <c r="G18" s="31">
        <v>205279</v>
      </c>
      <c r="H18" s="31">
        <f>'[1]16-17 budget modif1 line-item 1'!G807+'[1]16-17 budget modif1 line-item 1'!G842</f>
        <v>229039.3100377915</v>
      </c>
      <c r="I18" s="29">
        <f>'[2]GF budget 2015-16 line-item '!I805+'[2]GF budget 2015-16 line-item '!I840+'[2]GF budget 2015-16 line-item '!I856</f>
        <v>239427.5710792274</v>
      </c>
      <c r="J18" s="31">
        <f>'[3]TB @ 6-30-16'!L190</f>
        <v>236992.72999999998</v>
      </c>
      <c r="K18" s="32">
        <f>'[4]GF budget 2016-17 line-item +2 '!K806+'[4]GF budget 2016-17 line-item +2 '!K841+'[4]GF budget 2016-17 line-item +2 '!K857</f>
        <v>232710.25551774394</v>
      </c>
      <c r="L18" s="33">
        <f>'[1]16-17 budget modif1 line-item 2'!M807+'[1]16-17 budget modif1 line-item 2'!M842+'[1]16-17 budget modif1 line-item 2'!M858</f>
        <v>237810.68794202502</v>
      </c>
    </row>
    <row r="19" spans="1:12">
      <c r="A19" s="27" t="s">
        <v>39</v>
      </c>
      <c r="B19" s="28" t="s">
        <v>40</v>
      </c>
      <c r="C19" s="29">
        <v>110588</v>
      </c>
      <c r="D19" s="29">
        <v>143359</v>
      </c>
      <c r="E19" s="30">
        <v>216570</v>
      </c>
      <c r="F19" s="31">
        <v>239730</v>
      </c>
      <c r="G19" s="31">
        <v>238368</v>
      </c>
      <c r="H19" s="31">
        <f>'[1]16-17 budget modif1 line-item 1'!G924+'[1]16-17 budget modif1 line-item 1'!G937</f>
        <v>198727.06668799999</v>
      </c>
      <c r="I19" s="29">
        <f>'[2]GF budget 2015-16 line-item '!I921+'[2]GF budget 2015-16 line-item '!I934</f>
        <v>189052.19735170735</v>
      </c>
      <c r="J19" s="31">
        <f>'[3]TB @ 6-30-16'!L207</f>
        <v>184585.07</v>
      </c>
      <c r="K19" s="32">
        <f>'[4]GF budget 2016-17 line-item +2 '!K923+'[4]GF budget 2016-17 line-item +2 '!K936</f>
        <v>312595.10767067177</v>
      </c>
      <c r="L19" s="33">
        <f>'[1]16-17 budget modif1 line-item 2'!M924+'[1]16-17 budget modif1 line-item 2'!M937</f>
        <v>259225.54612550006</v>
      </c>
    </row>
    <row r="20" spans="1:12">
      <c r="A20" s="27" t="s">
        <v>41</v>
      </c>
      <c r="B20" s="28" t="s">
        <v>42</v>
      </c>
      <c r="C20" s="29">
        <v>42755</v>
      </c>
      <c r="D20" s="29">
        <v>76466</v>
      </c>
      <c r="E20" s="30">
        <v>22498</v>
      </c>
      <c r="F20" s="31">
        <v>69026</v>
      </c>
      <c r="G20" s="31">
        <v>69850</v>
      </c>
      <c r="H20" s="31">
        <f>'[1]16-17 budget modif1 line-item 1'!G971+'[1]16-17 budget modif1 line-item 1'!G978+'[1]16-17 budget modif1 line-item 1'!G994</f>
        <v>87801.59</v>
      </c>
      <c r="I20" s="29">
        <f>'[2]GF budget 2015-16 line-item '!I968+'[2]GF budget 2015-16 line-item '!I975+'[2]GF budget 2015-16 line-item '!I991</f>
        <v>89150.96</v>
      </c>
      <c r="J20" s="31">
        <f>'[3]TB @ 6-30-16'!L217</f>
        <v>80939.39</v>
      </c>
      <c r="K20" s="32">
        <f>'[4]GF budget 2016-17 line-item +2 '!K970+'[4]GF budget 2016-17 line-item +2 '!K977+'[4]GF budget 2016-17 line-item +2 '!K993</f>
        <v>106972.55</v>
      </c>
      <c r="L20" s="33">
        <f>'[1]16-17 budget modif1 line-item 2'!M971+'[1]16-17 budget modif1 line-item 2'!M978+'[1]16-17 budget modif1 line-item 2'!M994</f>
        <v>97120.37</v>
      </c>
    </row>
    <row r="21" spans="1:12">
      <c r="A21" s="27" t="s">
        <v>43</v>
      </c>
      <c r="B21" s="28" t="s">
        <v>44</v>
      </c>
      <c r="C21" s="29">
        <v>384020</v>
      </c>
      <c r="D21" s="29">
        <v>528342</v>
      </c>
      <c r="E21" s="30">
        <v>627585</v>
      </c>
      <c r="F21" s="31">
        <v>758844</v>
      </c>
      <c r="G21" s="31">
        <v>907167</v>
      </c>
      <c r="H21" s="31">
        <f>'[1]16-17 budget modif1 line-item 1'!G1071+'[1]16-17 budget modif1 line-item 1'!G1098</f>
        <v>715036.74314400007</v>
      </c>
      <c r="I21" s="29">
        <f>'[2]GF budget 2015-16 line-item '!I1067+'[2]GF budget 2015-16 line-item '!I1094</f>
        <v>669770.48062499997</v>
      </c>
      <c r="J21" s="31">
        <f>'[3]TB @ 6-30-16'!L261</f>
        <v>654965.26</v>
      </c>
      <c r="K21" s="32">
        <f>'[4]GF budget 2016-17 line-item +2 '!K1069+'[4]GF budget 2016-17 line-item +2 '!K1096</f>
        <v>526082.74346898845</v>
      </c>
      <c r="L21" s="33">
        <f>'[1]16-17 budget modif1 line-item 2'!M1071+'[1]16-17 budget modif1 line-item 2'!M1098</f>
        <v>534106.8454964034</v>
      </c>
    </row>
    <row r="22" spans="1:12">
      <c r="A22" s="27" t="s">
        <v>45</v>
      </c>
      <c r="B22" s="28" t="s">
        <v>46</v>
      </c>
      <c r="C22" s="29">
        <v>0</v>
      </c>
      <c r="D22" s="29">
        <v>111375</v>
      </c>
      <c r="E22" s="30">
        <v>159880</v>
      </c>
      <c r="F22" s="31">
        <v>148389</v>
      </c>
      <c r="G22" s="31">
        <v>204509</v>
      </c>
      <c r="H22" s="31">
        <f>'[1]16-17 budget modif1 line-item 1'!G1125</f>
        <v>196278.13</v>
      </c>
      <c r="I22" s="29">
        <f>'[2]GF budget 2015-16 line-item '!I1121</f>
        <v>181991.700625</v>
      </c>
      <c r="J22" s="31">
        <f>'[3]TB @ 6-30-16'!L276</f>
        <v>179935.58</v>
      </c>
      <c r="K22" s="32">
        <f>'[4]GF budget 2016-17 line-item +2 '!K1123</f>
        <v>242567.79037188189</v>
      </c>
      <c r="L22" s="33">
        <f>'[1]16-17 budget modif1 line-item 2'!M1125</f>
        <v>252309.81658491382</v>
      </c>
    </row>
    <row r="23" spans="1:12">
      <c r="A23" s="27" t="s">
        <v>47</v>
      </c>
      <c r="B23" s="28" t="s">
        <v>48</v>
      </c>
      <c r="C23" s="29">
        <v>58392</v>
      </c>
      <c r="D23" s="29">
        <v>30223</v>
      </c>
      <c r="E23" s="30">
        <v>29405</v>
      </c>
      <c r="F23" s="31">
        <v>70183</v>
      </c>
      <c r="G23" s="31">
        <v>64950</v>
      </c>
      <c r="H23" s="31">
        <f>'[1]16-17 budget modif1 line-item 1'!G1153+'[1]16-17 budget modif1 line-item 1'!G1181+'[1]16-17 budget modif1 line-item 1'!G1219+'[1]16-17 budget modif1 line-item 1'!G1253+'[1]16-17 budget modif1 line-item 1'!G1278</f>
        <v>138344.681656</v>
      </c>
      <c r="I23" s="29">
        <f>'[2]GF budget 2015-16 line-item '!I1149+'[2]GF budget 2015-16 line-item '!I1177+'[2]GF budget 2015-16 line-item '!I1214+'[2]GF budget 2015-16 line-item '!I1248+'[2]GF budget 2015-16 line-item '!I1273</f>
        <v>138656.88391964001</v>
      </c>
      <c r="J23" s="31">
        <f>'[3]TB @ 6-30-16'!L312</f>
        <v>126529.63000000002</v>
      </c>
      <c r="K23" s="32">
        <f>'[4]GF budget 2016-17 line-item +2 '!K1151+'[4]GF budget 2016-17 line-item +2 '!K1179+'[4]GF budget 2016-17 line-item +2 '!K1216+'[4]GF budget 2016-17 line-item +2 '!K1250+'[4]GF budget 2016-17 line-item +2 '!K1275</f>
        <v>219980.05573124549</v>
      </c>
      <c r="L23" s="33">
        <f>'[1]16-17 budget modif1 line-item 2'!M1153+'[1]16-17 budget modif1 line-item 2'!M1182+'[1]16-17 budget modif1 line-item 2'!M1219+'[1]16-17 budget modif1 line-item 2'!M1253+'[1]16-17 budget modif1 line-item 2'!M1278</f>
        <v>243612.29178735716</v>
      </c>
    </row>
    <row r="24" spans="1:12" ht="13.5" thickBot="1">
      <c r="A24" s="27" t="s">
        <v>49</v>
      </c>
      <c r="B24" s="28" t="s">
        <v>50</v>
      </c>
      <c r="C24" s="29">
        <v>0</v>
      </c>
      <c r="D24" s="29">
        <v>468</v>
      </c>
      <c r="E24" s="30">
        <v>1941</v>
      </c>
      <c r="F24" s="31">
        <v>6743</v>
      </c>
      <c r="G24" s="31">
        <v>9000</v>
      </c>
      <c r="H24" s="31">
        <f>'[1]16-17 budget modif1 line-item 1'!G1297+'[1]16-17 budget modif1 line-item 1'!G1315</f>
        <v>9000</v>
      </c>
      <c r="I24" s="29">
        <f>'[2]GF budget 2015-16 line-item '!I1292+'[2]GF budget 2015-16 line-item '!I1310</f>
        <v>3734.1</v>
      </c>
      <c r="J24" s="31">
        <f>'[3]TB @ 6-30-16'!L318</f>
        <v>3234.1</v>
      </c>
      <c r="K24" s="32">
        <f>'[4]GF budget 2016-17 line-item +2 '!K1294+'[4]GF budget 2016-17 line-item +2 '!K1312</f>
        <v>19525</v>
      </c>
      <c r="L24" s="33">
        <f>'[1]16-17 budget modif1 line-item 2'!M1297+'[1]16-17 budget modif1 line-item 2'!M1315</f>
        <v>7525</v>
      </c>
    </row>
    <row r="25" spans="1:12" ht="13.5" thickBot="1">
      <c r="A25" s="40"/>
      <c r="B25" s="58" t="s">
        <v>51</v>
      </c>
      <c r="C25" s="42">
        <f t="shared" ref="C25:D25" si="3">SUM(C16:C24)</f>
        <v>850099</v>
      </c>
      <c r="D25" s="42">
        <f t="shared" si="3"/>
        <v>1140352</v>
      </c>
      <c r="E25" s="43">
        <f t="shared" ref="E25:H25" si="4">SUM(E16:E24)</f>
        <v>1565707</v>
      </c>
      <c r="F25" s="44">
        <f t="shared" si="4"/>
        <v>1693879</v>
      </c>
      <c r="G25" s="44">
        <f t="shared" si="4"/>
        <v>2014701</v>
      </c>
      <c r="H25" s="44">
        <f t="shared" si="4"/>
        <v>1861509.7864937915</v>
      </c>
      <c r="I25" s="42">
        <f>SUM(I16:I24)</f>
        <v>1809408.210733701</v>
      </c>
      <c r="J25" s="44">
        <f t="shared" ref="J25:L25" si="5">SUM(J16:J24)</f>
        <v>1758285.4700000004</v>
      </c>
      <c r="K25" s="45">
        <f t="shared" si="5"/>
        <v>2211763.1118819471</v>
      </c>
      <c r="L25" s="46">
        <f t="shared" si="5"/>
        <v>2098536.2561906995</v>
      </c>
    </row>
    <row r="26" spans="1:12">
      <c r="A26" s="20" t="s">
        <v>52</v>
      </c>
      <c r="B26" s="21" t="s">
        <v>53</v>
      </c>
      <c r="C26" s="61">
        <v>0</v>
      </c>
      <c r="D26" s="61">
        <v>2647</v>
      </c>
      <c r="E26" s="62">
        <v>19167</v>
      </c>
      <c r="F26" s="63">
        <v>18942</v>
      </c>
      <c r="G26" s="63">
        <v>19000</v>
      </c>
      <c r="H26" s="63">
        <f>'[1]16-17 budget modif1 line-item 1'!G1348+'[1]16-17 budget modif1 line-item 1'!G1365</f>
        <v>17400</v>
      </c>
      <c r="I26" s="61">
        <f>'[2]GF budget 2015-16 line-item '!I1343+'[2]GF budget 2015-16 line-item '!I1360</f>
        <v>13538.91</v>
      </c>
      <c r="J26" s="63">
        <f>'[3]TB @ 6-30-16'!L323</f>
        <v>13473.84</v>
      </c>
      <c r="K26" s="64">
        <f>'[4]GF budget 2016-17 line-item +2 '!K1345+'[4]GF budget 2016-17 line-item +2 '!K1362</f>
        <v>23000</v>
      </c>
      <c r="L26" s="65">
        <f>'[1]16-17 budget modif1 line-item 2'!M1348+'[1]16-17 budget modif1 line-item 2'!M1365</f>
        <v>15160</v>
      </c>
    </row>
    <row r="27" spans="1:12">
      <c r="A27" s="27" t="s">
        <v>54</v>
      </c>
      <c r="B27" s="28" t="s">
        <v>55</v>
      </c>
      <c r="C27" s="29">
        <v>0</v>
      </c>
      <c r="D27" s="29">
        <v>0</v>
      </c>
      <c r="E27" s="30">
        <v>0</v>
      </c>
      <c r="F27" s="31">
        <v>68639</v>
      </c>
      <c r="G27" s="31">
        <v>0</v>
      </c>
      <c r="H27" s="31">
        <f>'[1]16-17 budget modif1 line-item 1'!G1374+'[1]16-17 budget modif1 line-item 1'!G1380+'[1]16-17 budget modif1 line-item 1'!G1385</f>
        <v>0</v>
      </c>
      <c r="I27" s="29">
        <f>'[2]GF budget 2015-16 line-item '!I1369+'[2]GF budget 2015-16 line-item '!I1375+'[2]GF budget 2015-16 line-item '!I1380</f>
        <v>150543.20000000001</v>
      </c>
      <c r="J27" s="31">
        <f>'[3]TB @ 6-30-16'!L327</f>
        <v>140262.39999999999</v>
      </c>
      <c r="K27" s="32">
        <f>'[4]GF budget 2016-17 line-item +2 '!K1371+'[4]GF budget 2016-17 line-item +2 '!K1377+'[4]GF budget 2016-17 line-item +2 '!K1382</f>
        <v>458050</v>
      </c>
      <c r="L27" s="33">
        <f>'[1]16-17 budget modif1 line-item 2'!M1374+'[1]16-17 budget modif1 line-item 2'!M1380+'[1]16-17 budget modif1 line-item 2'!M1385</f>
        <v>458050</v>
      </c>
    </row>
    <row r="28" spans="1:12" ht="13.5" customHeight="1">
      <c r="A28" s="27" t="s">
        <v>56</v>
      </c>
      <c r="B28" s="28" t="s">
        <v>57</v>
      </c>
      <c r="C28" s="29">
        <v>0</v>
      </c>
      <c r="D28" s="29">
        <v>0</v>
      </c>
      <c r="E28" s="30">
        <v>75000</v>
      </c>
      <c r="F28" s="31">
        <v>115617</v>
      </c>
      <c r="G28" s="31">
        <v>116000</v>
      </c>
      <c r="H28" s="31">
        <f>'[1]16-17 budget modif1 line-item 1'!G1394+'[1]16-17 budget modif1 line-item 1'!G1398</f>
        <v>72500</v>
      </c>
      <c r="I28" s="29">
        <f>'[2]GF budget 2015-16 line-item '!I1389+'[2]GF budget 2015-16 line-item '!I1393</f>
        <v>65250</v>
      </c>
      <c r="J28" s="31">
        <f>'[3]TB @ 6-30-16'!L328</f>
        <v>65250</v>
      </c>
      <c r="K28" s="32">
        <f>'[4]GF budget 2016-17 line-item +2 '!K1391+'[4]GF budget 2016-17 line-item +2 '!K1395</f>
        <v>72500</v>
      </c>
      <c r="L28" s="33">
        <f>'[1]16-17 budget modif1 line-item 2'!M1394+'[1]16-17 budget modif1 line-item 2'!M1398</f>
        <v>159534.75</v>
      </c>
    </row>
    <row r="29" spans="1:12" ht="13.5" thickBot="1">
      <c r="A29" s="56" t="s">
        <v>58</v>
      </c>
      <c r="B29" s="34" t="s">
        <v>59</v>
      </c>
      <c r="C29" s="35">
        <v>639</v>
      </c>
      <c r="D29" s="35">
        <v>44170</v>
      </c>
      <c r="E29" s="36">
        <v>0</v>
      </c>
      <c r="F29" s="37">
        <v>0</v>
      </c>
      <c r="G29" s="37">
        <v>35044</v>
      </c>
      <c r="H29" s="37">
        <f>'[1]16-17 budget modif1 line-item 1'!G1407</f>
        <v>420000</v>
      </c>
      <c r="I29" s="35">
        <f>'[2]GF budget 2015-16 line-item '!I1402</f>
        <v>410899.94</v>
      </c>
      <c r="J29" s="37">
        <f>'[3]TB @ 6-30-16'!L329</f>
        <v>410899.94</v>
      </c>
      <c r="K29" s="38">
        <f>'[4]GF budget 2016-17 line-item +2 '!K1404</f>
        <v>518750</v>
      </c>
      <c r="L29" s="39">
        <f>'[1]16-17 budget modif1 line-item 2'!M1407</f>
        <v>518750</v>
      </c>
    </row>
    <row r="30" spans="1:12" ht="13.5" thickBot="1">
      <c r="A30" s="40"/>
      <c r="B30" s="58" t="s">
        <v>60</v>
      </c>
      <c r="C30" s="42">
        <f t="shared" ref="C30:H30" si="6">C15+C25+C26+C27+C28+C29</f>
        <v>1545647</v>
      </c>
      <c r="D30" s="42">
        <f t="shared" si="6"/>
        <v>2293833</v>
      </c>
      <c r="E30" s="43">
        <f t="shared" si="6"/>
        <v>2884373</v>
      </c>
      <c r="F30" s="44">
        <f t="shared" si="6"/>
        <v>3506153</v>
      </c>
      <c r="G30" s="44">
        <f t="shared" si="6"/>
        <v>3776154</v>
      </c>
      <c r="H30" s="44">
        <f t="shared" si="6"/>
        <v>3977388.5375637179</v>
      </c>
      <c r="I30" s="42">
        <f>I15+I25+I26+I27+I28+I29</f>
        <v>3902313.9571519131</v>
      </c>
      <c r="J30" s="44">
        <f t="shared" ref="J30:L30" si="7">J15+J25+J26+J27+J28+J29</f>
        <v>3818126.96</v>
      </c>
      <c r="K30" s="45">
        <f t="shared" si="7"/>
        <v>5353513.4394244514</v>
      </c>
      <c r="L30" s="46">
        <f t="shared" si="7"/>
        <v>4952637.5216329293</v>
      </c>
    </row>
    <row r="31" spans="1:12" ht="13.5" thickBot="1">
      <c r="A31" s="47"/>
      <c r="B31" s="66"/>
      <c r="C31" s="42"/>
      <c r="D31" s="42"/>
      <c r="E31" s="67"/>
      <c r="F31" s="44"/>
      <c r="G31" s="44"/>
      <c r="H31" s="44"/>
      <c r="I31" s="42"/>
      <c r="J31" s="44"/>
      <c r="K31" s="45"/>
      <c r="L31" s="46"/>
    </row>
    <row r="32" spans="1:12">
      <c r="A32" s="68"/>
      <c r="B32" s="6" t="s">
        <v>61</v>
      </c>
      <c r="C32" s="69"/>
      <c r="D32" s="69"/>
      <c r="E32" s="70"/>
      <c r="F32" s="71"/>
      <c r="G32" s="71"/>
      <c r="H32" s="71"/>
      <c r="I32" s="69"/>
      <c r="J32" s="71"/>
      <c r="K32" s="72"/>
      <c r="L32" s="73"/>
    </row>
    <row r="33" spans="1:12" ht="13.5" thickBot="1">
      <c r="A33" s="74"/>
      <c r="B33" s="75" t="s">
        <v>62</v>
      </c>
      <c r="C33" s="76">
        <f t="shared" ref="C33:H33" si="8">C8-C30</f>
        <v>52430</v>
      </c>
      <c r="D33" s="76">
        <f t="shared" si="8"/>
        <v>77695</v>
      </c>
      <c r="E33" s="77">
        <f t="shared" si="8"/>
        <v>154347</v>
      </c>
      <c r="F33" s="78">
        <f t="shared" si="8"/>
        <v>205353</v>
      </c>
      <c r="G33" s="78">
        <f t="shared" si="8"/>
        <v>230749</v>
      </c>
      <c r="H33" s="78">
        <f t="shared" si="8"/>
        <v>8516.1516959983855</v>
      </c>
      <c r="I33" s="76">
        <f>I8-I30</f>
        <v>69475.694273518398</v>
      </c>
      <c r="J33" s="78">
        <f t="shared" ref="J33:L33" si="9">J8-J30</f>
        <v>166015.53999999957</v>
      </c>
      <c r="K33" s="79">
        <f t="shared" si="9"/>
        <v>17077.483040349558</v>
      </c>
      <c r="L33" s="80">
        <f t="shared" si="9"/>
        <v>-99840.187368744984</v>
      </c>
    </row>
    <row r="34" spans="1:12">
      <c r="A34" s="20"/>
      <c r="B34" s="21" t="s">
        <v>63</v>
      </c>
      <c r="C34" s="61"/>
      <c r="D34" s="61"/>
      <c r="E34" s="62"/>
      <c r="F34" s="63"/>
      <c r="G34" s="63"/>
      <c r="H34" s="63"/>
      <c r="I34" s="61"/>
      <c r="J34" s="63"/>
      <c r="K34" s="64"/>
      <c r="L34" s="65"/>
    </row>
    <row r="35" spans="1:12">
      <c r="A35" s="27"/>
      <c r="B35" s="28" t="s">
        <v>64</v>
      </c>
      <c r="C35" s="29"/>
      <c r="D35" s="29"/>
      <c r="E35" s="81"/>
      <c r="F35" s="31"/>
      <c r="G35" s="31"/>
      <c r="H35" s="31"/>
      <c r="I35" s="29"/>
      <c r="J35" s="31"/>
      <c r="K35" s="82"/>
      <c r="L35" s="83"/>
    </row>
    <row r="36" spans="1:12" ht="13.5" thickBot="1">
      <c r="A36" s="56"/>
      <c r="B36" s="34" t="s">
        <v>65</v>
      </c>
      <c r="C36" s="35"/>
      <c r="D36" s="35"/>
      <c r="E36" s="36"/>
      <c r="F36" s="37"/>
      <c r="G36" s="37"/>
      <c r="H36" s="37"/>
      <c r="I36" s="35"/>
      <c r="J36" s="37"/>
      <c r="K36" s="38"/>
      <c r="L36" s="39"/>
    </row>
    <row r="37" spans="1:12" ht="13.5" thickBot="1">
      <c r="A37" s="40"/>
      <c r="B37" s="58" t="s">
        <v>66</v>
      </c>
      <c r="C37" s="42">
        <v>0</v>
      </c>
      <c r="D37" s="42">
        <f>C38</f>
        <v>52430</v>
      </c>
      <c r="E37" s="42">
        <f>D38</f>
        <v>130125</v>
      </c>
      <c r="F37" s="42">
        <f>E38</f>
        <v>284472</v>
      </c>
      <c r="G37" s="44">
        <f>F38</f>
        <v>489825</v>
      </c>
      <c r="H37" s="44">
        <f>F38</f>
        <v>489825</v>
      </c>
      <c r="I37" s="42">
        <f>F38</f>
        <v>489825</v>
      </c>
      <c r="J37" s="44">
        <f>I37</f>
        <v>489825</v>
      </c>
      <c r="K37" s="45">
        <f>I38</f>
        <v>559300.6942735184</v>
      </c>
      <c r="L37" s="46">
        <f>J38</f>
        <v>655840.53999999957</v>
      </c>
    </row>
    <row r="38" spans="1:12" ht="13.5" thickBot="1">
      <c r="A38" s="74"/>
      <c r="B38" s="41" t="s">
        <v>67</v>
      </c>
      <c r="C38" s="42">
        <f t="shared" ref="C38:E38" si="10">C37+C33</f>
        <v>52430</v>
      </c>
      <c r="D38" s="42">
        <f t="shared" si="10"/>
        <v>130125</v>
      </c>
      <c r="E38" s="42">
        <f t="shared" si="10"/>
        <v>284472</v>
      </c>
      <c r="F38" s="44">
        <f>F37+F33</f>
        <v>489825</v>
      </c>
      <c r="G38" s="44">
        <f>G37+G33</f>
        <v>720574</v>
      </c>
      <c r="H38" s="44">
        <f>H37+H33</f>
        <v>498341.15169599839</v>
      </c>
      <c r="I38" s="42">
        <f>I37+I33</f>
        <v>559300.6942735184</v>
      </c>
      <c r="J38" s="44">
        <f>J33+J37</f>
        <v>655840.53999999957</v>
      </c>
      <c r="K38" s="45">
        <f>K37+K33</f>
        <v>576378.17731386796</v>
      </c>
      <c r="L38" s="46">
        <f>L37+L33</f>
        <v>556000.35263125459</v>
      </c>
    </row>
  </sheetData>
  <printOptions horizontalCentered="1" verticalCentered="1"/>
  <pageMargins left="0.75" right="0.75" top="1" bottom="0.5" header="0.5" footer="0.5"/>
  <pageSetup scale="81" orientation="landscape" r:id="rId1"/>
  <headerFooter alignWithMargins="0">
    <oddHeader xml:space="preserve">&amp;C&amp;"Arial,Bold"American International Academy&amp;"Arial,Regular"
&amp;"Arial,Bold"&amp;12FY 2016-17 General Fund Budget MODIF #1
&amp;"Arial,Regular"&amp;10Adopted @ Board Regular Mtg 10-20-2016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 Budg Modif#1 Function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Wittlan</dc:creator>
  <cp:lastModifiedBy>Bob Wittlan</cp:lastModifiedBy>
  <dcterms:created xsi:type="dcterms:W3CDTF">2016-11-11T16:54:16Z</dcterms:created>
  <dcterms:modified xsi:type="dcterms:W3CDTF">2016-11-11T16:56:46Z</dcterms:modified>
</cp:coreProperties>
</file>